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<sst xmlns="http://schemas.openxmlformats.org/spreadsheetml/2006/main" count="348" uniqueCount="126">
  <si>
    <t>_id</t>
  </si>
  <si>
    <t>SOZIETATEA_EU/SOCIEDAD_EU</t>
  </si>
  <si>
    <t>SOZIETATEA_CAS/SOCIEDAD_CAS</t>
  </si>
  <si>
    <t>EKITALDIA/EJERCICIO</t>
  </si>
  <si>
    <t>KODEA/CODIGO</t>
  </si>
  <si>
    <t>UDALERRIA/MUNICIPIO</t>
  </si>
  <si>
    <t>ONDASUN_KOPURUA(EZ_SALBUETSIAK)/NUMERO_BIENES(NO_EXENTOS)</t>
  </si>
  <si>
    <t>ONDASUN_KOPURUA(SALBUETSIAK)/NUMERO_BIENES(EXENTOS)</t>
  </si>
  <si>
    <t>ZERGAPEKO_LUZEZABALA(HA)/SUPERFICIE_IMPONIBLE(HA)</t>
  </si>
  <si>
    <t>ZERGA_OINARRI_GUZTIRA/BASE_IMPONIBLE_TOTAL</t>
  </si>
  <si>
    <t>HA_KO_ZERGA_OINARRIA/BASE_IMPONIBLE_POR_HA</t>
  </si>
  <si>
    <t>TRIBUTU_ZORRA/DEUDA_TRIBUTARIA</t>
  </si>
  <si>
    <t>BFA</t>
  </si>
  <si>
    <t>DFB</t>
  </si>
  <si>
    <t>ABADIÑO</t>
  </si>
  <si>
    <t>ABANTO ZIERBENA/ABANTO Y CIERVANA</t>
  </si>
  <si>
    <t>AMOREBIETA-ETXANO</t>
  </si>
  <si>
    <t>AMOROTO</t>
  </si>
  <si>
    <t>ARAKALDO</t>
  </si>
  <si>
    <t>ARANTZAZU</t>
  </si>
  <si>
    <t>MUNITIBAR-ARBATZEGI GERRIKAITZ</t>
  </si>
  <si>
    <t>ARTZENTALES</t>
  </si>
  <si>
    <t>ARRANKUDIAGA</t>
  </si>
  <si>
    <t>ARRIETA</t>
  </si>
  <si>
    <t>ARRIGORRIAGA</t>
  </si>
  <si>
    <t>BAKIO</t>
  </si>
  <si>
    <t>BARAKALDO</t>
  </si>
  <si>
    <t>BARRIKA</t>
  </si>
  <si>
    <t>BASAURI</t>
  </si>
  <si>
    <t>BERANGO</t>
  </si>
  <si>
    <t>BERMEO</t>
  </si>
  <si>
    <t>BERRIATUA</t>
  </si>
  <si>
    <t>BERRIZ</t>
  </si>
  <si>
    <t>BILBAO</t>
  </si>
  <si>
    <t>BUSTURIA</t>
  </si>
  <si>
    <t>KARRANTZA HARANA/VALLE DE CARRANZA</t>
  </si>
  <si>
    <t>ARTEA</t>
  </si>
  <si>
    <t>ZEANURI</t>
  </si>
  <si>
    <t>ZEBERIO</t>
  </si>
  <si>
    <t>DIMA</t>
  </si>
  <si>
    <t>DURANGO</t>
  </si>
  <si>
    <t>EA</t>
  </si>
  <si>
    <t>ETXEBARRI</t>
  </si>
  <si>
    <t>ETXEBARRIA</t>
  </si>
  <si>
    <t>ELANTXOBE</t>
  </si>
  <si>
    <t>ELORRIO</t>
  </si>
  <si>
    <t>EREÑO</t>
  </si>
  <si>
    <t>ERMUA</t>
  </si>
  <si>
    <t>FRUIZ</t>
  </si>
  <si>
    <t>GALDAKAO</t>
  </si>
  <si>
    <t>GALDAMES</t>
  </si>
  <si>
    <t>GAMIZ-FIKA</t>
  </si>
  <si>
    <t>GARAI</t>
  </si>
  <si>
    <t>GATIKA</t>
  </si>
  <si>
    <t>GAUTEGIZ ARTEAGA</t>
  </si>
  <si>
    <t>GORDEXOLA</t>
  </si>
  <si>
    <t>GORLIZ</t>
  </si>
  <si>
    <t>GETXO</t>
  </si>
  <si>
    <t>GUEÑES</t>
  </si>
  <si>
    <t>GERNIKA-LUMO</t>
  </si>
  <si>
    <t>GIZABURUAGA</t>
  </si>
  <si>
    <t>IBARRANGELU</t>
  </si>
  <si>
    <t>ISPASTER</t>
  </si>
  <si>
    <t>IZURTZA</t>
  </si>
  <si>
    <t>LANESTOSA</t>
  </si>
  <si>
    <t>LARRABETZU</t>
  </si>
  <si>
    <t>LAUKIZ</t>
  </si>
  <si>
    <t>LEIOA</t>
  </si>
  <si>
    <t>LEMOA</t>
  </si>
  <si>
    <t>LEMOIZ</t>
  </si>
  <si>
    <t>LEKEITIO</t>
  </si>
  <si>
    <t>MALLABIA</t>
  </si>
  <si>
    <t>MAÑARIA</t>
  </si>
  <si>
    <t>MARKINA-XEMEIN</t>
  </si>
  <si>
    <t>MARURI-JATABE</t>
  </si>
  <si>
    <t>MENDATA</t>
  </si>
  <si>
    <t>MENDEXA</t>
  </si>
  <si>
    <t>MEÑAKA</t>
  </si>
  <si>
    <t>UGAO-MIRABALLES</t>
  </si>
  <si>
    <t>MORGA</t>
  </si>
  <si>
    <t>MUXIKA</t>
  </si>
  <si>
    <t>MUNDAKA</t>
  </si>
  <si>
    <t>MUNGIA</t>
  </si>
  <si>
    <t>AULESTI</t>
  </si>
  <si>
    <t>MUSKIZ</t>
  </si>
  <si>
    <t>OTXANDIO</t>
  </si>
  <si>
    <t>ONDARROA</t>
  </si>
  <si>
    <t>URDUÑA/ORDUÑA</t>
  </si>
  <si>
    <t>OROZKO</t>
  </si>
  <si>
    <t>SUKARRIETA</t>
  </si>
  <si>
    <t>PLENTZIA</t>
  </si>
  <si>
    <t>PORTUGALETE</t>
  </si>
  <si>
    <t>ERRIGOITI</t>
  </si>
  <si>
    <t>TRAPAGARAN/VALLE DE TRAPAGA</t>
  </si>
  <si>
    <t>LEZAMA</t>
  </si>
  <si>
    <t>SANTURTZI</t>
  </si>
  <si>
    <t>ORTUELLA</t>
  </si>
  <si>
    <t>SESTAO</t>
  </si>
  <si>
    <t>SOPELA</t>
  </si>
  <si>
    <t>SOPUERTA</t>
  </si>
  <si>
    <t>TURTZIOZ/TRUCIOS</t>
  </si>
  <si>
    <t>UBIDE</t>
  </si>
  <si>
    <t>URDULIZ</t>
  </si>
  <si>
    <t>BALMASEDA</t>
  </si>
  <si>
    <t>ATXONDO</t>
  </si>
  <si>
    <t>BEDIA</t>
  </si>
  <si>
    <t>AREATZA</t>
  </si>
  <si>
    <t>IGORRE</t>
  </si>
  <si>
    <t>ZALDIBAR</t>
  </si>
  <si>
    <t>ZALLA</t>
  </si>
  <si>
    <t>ZARATAMO</t>
  </si>
  <si>
    <t>DERIO</t>
  </si>
  <si>
    <t>ERANDIO</t>
  </si>
  <si>
    <t>LOIU</t>
  </si>
  <si>
    <t>SONDIKA</t>
  </si>
  <si>
    <t>ZAMUDIO</t>
  </si>
  <si>
    <t>FORUA</t>
  </si>
  <si>
    <t>KORTEZUBI</t>
  </si>
  <si>
    <t>MURUETA</t>
  </si>
  <si>
    <t>NABARNIZ</t>
  </si>
  <si>
    <t>IURRETA</t>
  </si>
  <si>
    <t>AJANGIZ</t>
  </si>
  <si>
    <t>ALONSOTEGI</t>
  </si>
  <si>
    <t>ZIERBENA</t>
  </si>
  <si>
    <t>ARRATZU</t>
  </si>
  <si>
    <t>ZIORTZA-BOLIBAR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</si>
</sst>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L113"/>
  <sheetViews>
    <sheetView tabSelected="1" workbookViewId="0"/>
  </sheetViews>
  <sheetFormatPr defaultRowHeight="15"/>
  <sheetData>
    <row r="1" spans="1:1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</row>
    <row r="2" spans="1:12">
      <c r="A2">
        <v>1</v>
      </c>
      <c r="B2" t="s">
        <v>12</v>
      </c>
      <c r="C2" t="s">
        <v>13</v>
      </c>
      <c r="D2">
        <v>2021</v>
      </c>
      <c r="E2">
        <f>"001"</f>
        <v>0</v>
      </c>
      <c r="F2" t="s">
        <v>14</v>
      </c>
      <c r="G2">
        <v>385</v>
      </c>
      <c r="H2">
        <v>313</v>
      </c>
      <c r="I2">
        <v>3588</v>
      </c>
      <c r="J2">
        <v>11153246</v>
      </c>
      <c r="K2">
        <v>3108</v>
      </c>
      <c r="L2">
        <v>12683</v>
      </c>
    </row>
    <row r="3" spans="1:12">
      <c r="A3">
        <v>2</v>
      </c>
      <c r="B3" t="s">
        <v>12</v>
      </c>
      <c r="C3" t="s">
        <v>13</v>
      </c>
      <c r="D3">
        <v>2021</v>
      </c>
      <c r="E3">
        <f>"002"</f>
        <v>0</v>
      </c>
      <c r="F3" t="s">
        <v>15</v>
      </c>
      <c r="G3">
        <v>103</v>
      </c>
      <c r="H3">
        <v>604</v>
      </c>
      <c r="I3">
        <v>1620</v>
      </c>
      <c r="J3">
        <v>3962681</v>
      </c>
      <c r="K3">
        <v>2446</v>
      </c>
      <c r="L3">
        <v>2556</v>
      </c>
    </row>
    <row r="4" spans="1:12">
      <c r="A4">
        <v>3</v>
      </c>
      <c r="B4" t="s">
        <v>12</v>
      </c>
      <c r="C4" t="s">
        <v>13</v>
      </c>
      <c r="D4">
        <v>2021</v>
      </c>
      <c r="E4">
        <f>"003"</f>
        <v>0</v>
      </c>
      <c r="F4" t="s">
        <v>16</v>
      </c>
      <c r="G4">
        <v>843</v>
      </c>
      <c r="H4">
        <v>489</v>
      </c>
      <c r="I4">
        <v>5863</v>
      </c>
      <c r="J4">
        <v>20921007</v>
      </c>
      <c r="K4">
        <v>3569</v>
      </c>
      <c r="L4">
        <v>25842</v>
      </c>
    </row>
    <row r="5" spans="1:12">
      <c r="A5">
        <v>4</v>
      </c>
      <c r="B5" t="s">
        <v>12</v>
      </c>
      <c r="C5" t="s">
        <v>13</v>
      </c>
      <c r="D5">
        <v>2021</v>
      </c>
      <c r="E5">
        <f>"004"</f>
        <v>0</v>
      </c>
      <c r="F5" t="s">
        <v>17</v>
      </c>
      <c r="G5">
        <v>108</v>
      </c>
      <c r="H5">
        <v>144</v>
      </c>
      <c r="I5">
        <v>1306</v>
      </c>
      <c r="J5">
        <v>3351674</v>
      </c>
      <c r="K5">
        <v>2567</v>
      </c>
      <c r="L5">
        <v>2063</v>
      </c>
    </row>
    <row r="6" spans="1:12">
      <c r="A6">
        <v>5</v>
      </c>
      <c r="B6" t="s">
        <v>12</v>
      </c>
      <c r="C6" t="s">
        <v>13</v>
      </c>
      <c r="D6">
        <v>2021</v>
      </c>
      <c r="E6">
        <f>"005"</f>
        <v>0</v>
      </c>
      <c r="F6" t="s">
        <v>18</v>
      </c>
      <c r="G6">
        <v>17</v>
      </c>
      <c r="H6">
        <v>56</v>
      </c>
      <c r="I6">
        <v>272</v>
      </c>
      <c r="J6">
        <v>659038</v>
      </c>
      <c r="K6">
        <v>2423</v>
      </c>
      <c r="L6">
        <v>280</v>
      </c>
    </row>
    <row r="7" spans="1:12">
      <c r="A7">
        <v>6</v>
      </c>
      <c r="B7" t="s">
        <v>12</v>
      </c>
      <c r="C7" t="s">
        <v>13</v>
      </c>
      <c r="D7">
        <v>2021</v>
      </c>
      <c r="E7">
        <f>"006"</f>
        <v>0</v>
      </c>
      <c r="F7" t="s">
        <v>19</v>
      </c>
      <c r="G7">
        <v>56</v>
      </c>
      <c r="H7">
        <v>118</v>
      </c>
      <c r="I7">
        <v>352</v>
      </c>
      <c r="J7">
        <v>1436757</v>
      </c>
      <c r="K7">
        <v>4086</v>
      </c>
      <c r="L7">
        <v>1226</v>
      </c>
    </row>
    <row r="8" spans="1:12">
      <c r="A8">
        <v>7</v>
      </c>
      <c r="B8" t="s">
        <v>12</v>
      </c>
      <c r="C8" t="s">
        <v>13</v>
      </c>
      <c r="D8">
        <v>2021</v>
      </c>
      <c r="E8">
        <f>"007"</f>
        <v>0</v>
      </c>
      <c r="F8" t="s">
        <v>20</v>
      </c>
      <c r="G8">
        <v>179</v>
      </c>
      <c r="H8">
        <v>231</v>
      </c>
      <c r="I8">
        <v>2425</v>
      </c>
      <c r="J8">
        <v>5240822</v>
      </c>
      <c r="K8">
        <v>2161</v>
      </c>
      <c r="L8">
        <v>3197</v>
      </c>
    </row>
    <row r="9" spans="1:12">
      <c r="A9">
        <v>8</v>
      </c>
      <c r="B9" t="s">
        <v>12</v>
      </c>
      <c r="C9" t="s">
        <v>13</v>
      </c>
      <c r="D9">
        <v>2021</v>
      </c>
      <c r="E9">
        <f>"008"</f>
        <v>0</v>
      </c>
      <c r="F9" t="s">
        <v>21</v>
      </c>
      <c r="G9">
        <v>136</v>
      </c>
      <c r="H9">
        <v>352</v>
      </c>
      <c r="I9">
        <v>3646</v>
      </c>
      <c r="J9">
        <v>5188677</v>
      </c>
      <c r="K9">
        <v>1423</v>
      </c>
      <c r="L9">
        <v>1910</v>
      </c>
    </row>
    <row r="10" spans="1:12">
      <c r="A10">
        <v>9</v>
      </c>
      <c r="B10" t="s">
        <v>12</v>
      </c>
      <c r="C10" t="s">
        <v>13</v>
      </c>
      <c r="D10">
        <v>2021</v>
      </c>
      <c r="E10">
        <f>"009"</f>
        <v>0</v>
      </c>
      <c r="F10" t="s">
        <v>22</v>
      </c>
      <c r="G10">
        <v>190</v>
      </c>
      <c r="H10">
        <v>233</v>
      </c>
      <c r="I10">
        <v>2263</v>
      </c>
      <c r="J10">
        <v>4385762</v>
      </c>
      <c r="K10">
        <v>1938</v>
      </c>
      <c r="L10">
        <v>3833</v>
      </c>
    </row>
    <row r="11" spans="1:12">
      <c r="A11">
        <v>10</v>
      </c>
      <c r="B11" t="s">
        <v>12</v>
      </c>
      <c r="C11" t="s">
        <v>13</v>
      </c>
      <c r="D11">
        <v>2021</v>
      </c>
      <c r="E11">
        <f>"010"</f>
        <v>0</v>
      </c>
      <c r="F11" t="s">
        <v>23</v>
      </c>
      <c r="G11">
        <v>201</v>
      </c>
      <c r="H11">
        <v>236</v>
      </c>
      <c r="I11">
        <v>1458</v>
      </c>
      <c r="J11">
        <v>5163479</v>
      </c>
      <c r="K11">
        <v>3540</v>
      </c>
      <c r="L11">
        <v>3141</v>
      </c>
    </row>
    <row r="12" spans="1:12">
      <c r="A12">
        <v>11</v>
      </c>
      <c r="B12" t="s">
        <v>12</v>
      </c>
      <c r="C12" t="s">
        <v>13</v>
      </c>
      <c r="D12">
        <v>2021</v>
      </c>
      <c r="E12">
        <f>"011"</f>
        <v>0</v>
      </c>
      <c r="F12" t="s">
        <v>24</v>
      </c>
      <c r="G12">
        <v>100</v>
      </c>
      <c r="H12">
        <v>154</v>
      </c>
      <c r="I12">
        <v>1630</v>
      </c>
      <c r="J12">
        <v>2786360</v>
      </c>
      <c r="K12">
        <v>1710</v>
      </c>
      <c r="L12">
        <v>2999</v>
      </c>
    </row>
    <row r="13" spans="1:12">
      <c r="A13">
        <v>12</v>
      </c>
      <c r="B13" t="s">
        <v>12</v>
      </c>
      <c r="C13" t="s">
        <v>13</v>
      </c>
      <c r="D13">
        <v>2021</v>
      </c>
      <c r="E13">
        <f>"012"</f>
        <v>0</v>
      </c>
      <c r="F13" t="s">
        <v>25</v>
      </c>
      <c r="G13">
        <v>228</v>
      </c>
      <c r="H13">
        <v>308</v>
      </c>
      <c r="I13">
        <v>1620</v>
      </c>
      <c r="J13">
        <v>5091110</v>
      </c>
      <c r="K13">
        <v>3143</v>
      </c>
      <c r="L13">
        <v>5937</v>
      </c>
    </row>
    <row r="14" spans="1:12">
      <c r="A14">
        <v>13</v>
      </c>
      <c r="B14" t="s">
        <v>12</v>
      </c>
      <c r="C14" t="s">
        <v>13</v>
      </c>
      <c r="D14">
        <v>2021</v>
      </c>
      <c r="E14">
        <f>"013"</f>
        <v>0</v>
      </c>
      <c r="F14" t="s">
        <v>26</v>
      </c>
      <c r="G14">
        <v>49</v>
      </c>
      <c r="H14">
        <v>437</v>
      </c>
      <c r="I14">
        <v>2492</v>
      </c>
      <c r="J14">
        <v>5806276</v>
      </c>
      <c r="K14">
        <v>2330</v>
      </c>
      <c r="L14">
        <v>1287</v>
      </c>
    </row>
    <row r="15" spans="1:12">
      <c r="A15">
        <v>14</v>
      </c>
      <c r="B15" t="s">
        <v>12</v>
      </c>
      <c r="C15" t="s">
        <v>13</v>
      </c>
      <c r="D15">
        <v>2021</v>
      </c>
      <c r="E15">
        <f>"014"</f>
        <v>0</v>
      </c>
      <c r="F15" t="s">
        <v>27</v>
      </c>
      <c r="G15">
        <v>295</v>
      </c>
      <c r="H15">
        <v>270</v>
      </c>
      <c r="I15">
        <v>762</v>
      </c>
      <c r="J15">
        <v>6076605</v>
      </c>
      <c r="K15">
        <v>7979</v>
      </c>
      <c r="L15">
        <v>6808</v>
      </c>
    </row>
    <row r="16" spans="1:12">
      <c r="A16">
        <v>15</v>
      </c>
      <c r="B16" t="s">
        <v>12</v>
      </c>
      <c r="C16" t="s">
        <v>13</v>
      </c>
      <c r="D16">
        <v>2021</v>
      </c>
      <c r="E16">
        <f>"015"</f>
        <v>0</v>
      </c>
      <c r="F16" t="s">
        <v>28</v>
      </c>
      <c r="G16">
        <v>51</v>
      </c>
      <c r="H16">
        <v>140</v>
      </c>
      <c r="I16">
        <v>692</v>
      </c>
      <c r="J16">
        <v>2220120</v>
      </c>
      <c r="K16">
        <v>3206</v>
      </c>
      <c r="L16">
        <v>1656</v>
      </c>
    </row>
    <row r="17" spans="1:12">
      <c r="A17">
        <v>16</v>
      </c>
      <c r="B17" t="s">
        <v>12</v>
      </c>
      <c r="C17" t="s">
        <v>13</v>
      </c>
      <c r="D17">
        <v>2021</v>
      </c>
      <c r="E17">
        <f>"016"</f>
        <v>0</v>
      </c>
      <c r="F17" t="s">
        <v>29</v>
      </c>
      <c r="G17">
        <v>229</v>
      </c>
      <c r="H17">
        <v>254</v>
      </c>
      <c r="I17">
        <v>874</v>
      </c>
      <c r="J17">
        <v>5618775</v>
      </c>
      <c r="K17">
        <v>6432</v>
      </c>
      <c r="L17">
        <v>6026</v>
      </c>
    </row>
    <row r="18" spans="1:12">
      <c r="A18">
        <v>17</v>
      </c>
      <c r="B18" t="s">
        <v>12</v>
      </c>
      <c r="C18" t="s">
        <v>13</v>
      </c>
      <c r="D18">
        <v>2021</v>
      </c>
      <c r="E18">
        <f>"017"</f>
        <v>0</v>
      </c>
      <c r="F18" t="s">
        <v>30</v>
      </c>
      <c r="G18">
        <v>342</v>
      </c>
      <c r="H18">
        <v>628</v>
      </c>
      <c r="I18">
        <v>3334</v>
      </c>
      <c r="J18">
        <v>9170100</v>
      </c>
      <c r="K18">
        <v>2751</v>
      </c>
      <c r="L18">
        <v>8509</v>
      </c>
    </row>
    <row r="19" spans="1:12">
      <c r="A19">
        <v>18</v>
      </c>
      <c r="B19" t="s">
        <v>12</v>
      </c>
      <c r="C19" t="s">
        <v>13</v>
      </c>
      <c r="D19">
        <v>2021</v>
      </c>
      <c r="E19">
        <f>"018"</f>
        <v>0</v>
      </c>
      <c r="F19" t="s">
        <v>31</v>
      </c>
      <c r="G19">
        <v>174</v>
      </c>
      <c r="H19">
        <v>240</v>
      </c>
      <c r="I19">
        <v>1906</v>
      </c>
      <c r="J19">
        <v>6429814</v>
      </c>
      <c r="K19">
        <v>3373</v>
      </c>
      <c r="L19">
        <v>4665</v>
      </c>
    </row>
    <row r="20" spans="1:12">
      <c r="A20">
        <v>19</v>
      </c>
      <c r="B20" t="s">
        <v>12</v>
      </c>
      <c r="C20" t="s">
        <v>13</v>
      </c>
      <c r="D20">
        <v>2021</v>
      </c>
      <c r="E20">
        <f>"019"</f>
        <v>0</v>
      </c>
      <c r="F20" t="s">
        <v>32</v>
      </c>
      <c r="G20">
        <v>349</v>
      </c>
      <c r="H20">
        <v>247</v>
      </c>
      <c r="I20">
        <v>2927</v>
      </c>
      <c r="J20">
        <v>8649349</v>
      </c>
      <c r="K20">
        <v>2955</v>
      </c>
      <c r="L20">
        <v>9857</v>
      </c>
    </row>
    <row r="21" spans="1:12">
      <c r="A21">
        <v>20</v>
      </c>
      <c r="B21" t="s">
        <v>12</v>
      </c>
      <c r="C21" t="s">
        <v>13</v>
      </c>
      <c r="D21">
        <v>2021</v>
      </c>
      <c r="E21">
        <f>"020"</f>
        <v>0</v>
      </c>
      <c r="F21" t="s">
        <v>33</v>
      </c>
      <c r="G21">
        <v>155</v>
      </c>
      <c r="H21">
        <v>536</v>
      </c>
      <c r="I21">
        <v>4071</v>
      </c>
      <c r="J21">
        <v>6918100</v>
      </c>
      <c r="K21">
        <v>1700</v>
      </c>
      <c r="L21">
        <v>2522</v>
      </c>
    </row>
    <row r="22" spans="1:12">
      <c r="A22">
        <v>21</v>
      </c>
      <c r="B22" t="s">
        <v>12</v>
      </c>
      <c r="C22" t="s">
        <v>13</v>
      </c>
      <c r="D22">
        <v>2021</v>
      </c>
      <c r="E22">
        <f>"021"</f>
        <v>0</v>
      </c>
      <c r="F22" t="s">
        <v>34</v>
      </c>
      <c r="G22">
        <v>253</v>
      </c>
      <c r="H22">
        <v>340</v>
      </c>
      <c r="I22">
        <v>2067</v>
      </c>
      <c r="J22">
        <v>7041079</v>
      </c>
      <c r="K22">
        <v>3406</v>
      </c>
      <c r="L22">
        <v>6271</v>
      </c>
    </row>
    <row r="23" spans="1:12">
      <c r="A23">
        <v>22</v>
      </c>
      <c r="B23" t="s">
        <v>12</v>
      </c>
      <c r="C23" t="s">
        <v>13</v>
      </c>
      <c r="D23">
        <v>2021</v>
      </c>
      <c r="E23">
        <f>"022"</f>
        <v>0</v>
      </c>
      <c r="F23" t="s">
        <v>35</v>
      </c>
      <c r="G23">
        <v>937</v>
      </c>
      <c r="H23">
        <v>1141</v>
      </c>
      <c r="I23">
        <v>13750</v>
      </c>
      <c r="J23">
        <v>26637467</v>
      </c>
      <c r="K23">
        <v>1937</v>
      </c>
      <c r="L23">
        <v>9671</v>
      </c>
    </row>
    <row r="24" spans="1:12">
      <c r="A24">
        <v>23</v>
      </c>
      <c r="B24" t="s">
        <v>12</v>
      </c>
      <c r="C24" t="s">
        <v>13</v>
      </c>
      <c r="D24">
        <v>2021</v>
      </c>
      <c r="E24">
        <f>"023"</f>
        <v>0</v>
      </c>
      <c r="F24" t="s">
        <v>36</v>
      </c>
      <c r="G24">
        <v>143</v>
      </c>
      <c r="H24">
        <v>273</v>
      </c>
      <c r="I24">
        <v>1230</v>
      </c>
      <c r="J24">
        <v>3879056</v>
      </c>
      <c r="K24">
        <v>3153</v>
      </c>
      <c r="L24">
        <v>3017</v>
      </c>
    </row>
    <row r="25" spans="1:12">
      <c r="A25">
        <v>24</v>
      </c>
      <c r="B25" t="s">
        <v>12</v>
      </c>
      <c r="C25" t="s">
        <v>13</v>
      </c>
      <c r="D25">
        <v>2021</v>
      </c>
      <c r="E25">
        <f>"024"</f>
        <v>0</v>
      </c>
      <c r="F25" t="s">
        <v>37</v>
      </c>
      <c r="G25">
        <v>338</v>
      </c>
      <c r="H25">
        <v>800</v>
      </c>
      <c r="I25">
        <v>6707</v>
      </c>
      <c r="J25">
        <v>12951032</v>
      </c>
      <c r="K25">
        <v>1931</v>
      </c>
      <c r="L25">
        <v>6098</v>
      </c>
    </row>
    <row r="26" spans="1:12">
      <c r="A26">
        <v>25</v>
      </c>
      <c r="B26" t="s">
        <v>12</v>
      </c>
      <c r="C26" t="s">
        <v>13</v>
      </c>
      <c r="D26">
        <v>2021</v>
      </c>
      <c r="E26">
        <f>"025"</f>
        <v>0</v>
      </c>
      <c r="F26" t="s">
        <v>38</v>
      </c>
      <c r="G26">
        <v>456</v>
      </c>
      <c r="H26">
        <v>317</v>
      </c>
      <c r="I26">
        <v>4763</v>
      </c>
      <c r="J26">
        <v>10182684</v>
      </c>
      <c r="K26">
        <v>2138</v>
      </c>
      <c r="L26">
        <v>17619</v>
      </c>
    </row>
    <row r="27" spans="1:12">
      <c r="A27">
        <v>26</v>
      </c>
      <c r="B27" t="s">
        <v>12</v>
      </c>
      <c r="C27" t="s">
        <v>13</v>
      </c>
      <c r="D27">
        <v>2021</v>
      </c>
      <c r="E27">
        <f>"026"</f>
        <v>0</v>
      </c>
      <c r="F27" t="s">
        <v>39</v>
      </c>
      <c r="G27">
        <v>375</v>
      </c>
      <c r="H27">
        <v>716</v>
      </c>
      <c r="I27">
        <v>6214</v>
      </c>
      <c r="J27">
        <v>11413626</v>
      </c>
      <c r="K27">
        <v>1837</v>
      </c>
      <c r="L27">
        <v>7125</v>
      </c>
    </row>
    <row r="28" spans="1:12">
      <c r="A28">
        <v>27</v>
      </c>
      <c r="B28" t="s">
        <v>12</v>
      </c>
      <c r="C28" t="s">
        <v>13</v>
      </c>
      <c r="D28">
        <v>2021</v>
      </c>
      <c r="E28">
        <f>"027"</f>
        <v>0</v>
      </c>
      <c r="F28" t="s">
        <v>40</v>
      </c>
      <c r="G28">
        <v>93</v>
      </c>
      <c r="H28">
        <v>184</v>
      </c>
      <c r="I28">
        <v>1071</v>
      </c>
      <c r="J28">
        <v>2542948</v>
      </c>
      <c r="K28">
        <v>2374</v>
      </c>
      <c r="L28">
        <v>2022</v>
      </c>
    </row>
    <row r="29" spans="1:12">
      <c r="A29">
        <v>28</v>
      </c>
      <c r="B29" t="s">
        <v>12</v>
      </c>
      <c r="C29" t="s">
        <v>13</v>
      </c>
      <c r="D29">
        <v>2021</v>
      </c>
      <c r="E29">
        <f>"028"</f>
        <v>0</v>
      </c>
      <c r="F29" t="s">
        <v>41</v>
      </c>
      <c r="G29">
        <v>116</v>
      </c>
      <c r="H29">
        <v>299</v>
      </c>
      <c r="I29">
        <v>1404</v>
      </c>
      <c r="J29">
        <v>4285674</v>
      </c>
      <c r="K29">
        <v>3052</v>
      </c>
      <c r="L29">
        <v>1677</v>
      </c>
    </row>
    <row r="30" spans="1:12">
      <c r="A30">
        <v>29</v>
      </c>
      <c r="B30" t="s">
        <v>12</v>
      </c>
      <c r="C30" t="s">
        <v>13</v>
      </c>
      <c r="D30">
        <v>2021</v>
      </c>
      <c r="E30">
        <f>"029"</f>
        <v>0</v>
      </c>
      <c r="F30" t="s">
        <v>42</v>
      </c>
      <c r="G30">
        <v>22</v>
      </c>
      <c r="H30">
        <v>40</v>
      </c>
      <c r="I30">
        <v>338</v>
      </c>
      <c r="J30">
        <v>836816</v>
      </c>
      <c r="K30">
        <v>2473</v>
      </c>
      <c r="L30">
        <v>583</v>
      </c>
    </row>
    <row r="31" spans="1:12">
      <c r="A31">
        <v>30</v>
      </c>
      <c r="B31" t="s">
        <v>12</v>
      </c>
      <c r="C31" t="s">
        <v>13</v>
      </c>
      <c r="D31">
        <v>2021</v>
      </c>
      <c r="E31">
        <f>"030"</f>
        <v>0</v>
      </c>
      <c r="F31" t="s">
        <v>43</v>
      </c>
      <c r="G31">
        <v>192</v>
      </c>
      <c r="H31">
        <v>249</v>
      </c>
      <c r="I31">
        <v>1788</v>
      </c>
      <c r="J31">
        <v>5317476</v>
      </c>
      <c r="K31">
        <v>2974</v>
      </c>
      <c r="L31">
        <v>4839</v>
      </c>
    </row>
    <row r="32" spans="1:12">
      <c r="A32">
        <v>31</v>
      </c>
      <c r="B32" t="s">
        <v>12</v>
      </c>
      <c r="C32" t="s">
        <v>13</v>
      </c>
      <c r="D32">
        <v>2021</v>
      </c>
      <c r="E32">
        <f>"031"</f>
        <v>0</v>
      </c>
      <c r="F32" t="s">
        <v>44</v>
      </c>
      <c r="G32">
        <v>8</v>
      </c>
      <c r="H32">
        <v>118</v>
      </c>
      <c r="I32">
        <v>177</v>
      </c>
      <c r="J32">
        <v>280621</v>
      </c>
      <c r="K32">
        <v>1584</v>
      </c>
      <c r="L32">
        <v>75</v>
      </c>
    </row>
    <row r="33" spans="1:12">
      <c r="A33">
        <v>32</v>
      </c>
      <c r="B33" t="s">
        <v>12</v>
      </c>
      <c r="C33" t="s">
        <v>13</v>
      </c>
      <c r="D33">
        <v>2021</v>
      </c>
      <c r="E33">
        <f>"032"</f>
        <v>0</v>
      </c>
      <c r="F33" t="s">
        <v>45</v>
      </c>
      <c r="G33">
        <v>456</v>
      </c>
      <c r="H33">
        <v>593</v>
      </c>
      <c r="I33">
        <v>3689</v>
      </c>
      <c r="J33">
        <v>12138668</v>
      </c>
      <c r="K33">
        <v>3290</v>
      </c>
      <c r="L33">
        <v>14643</v>
      </c>
    </row>
    <row r="34" spans="1:12">
      <c r="A34">
        <v>33</v>
      </c>
      <c r="B34" t="s">
        <v>12</v>
      </c>
      <c r="C34" t="s">
        <v>13</v>
      </c>
      <c r="D34">
        <v>2021</v>
      </c>
      <c r="E34">
        <f>"033"</f>
        <v>0</v>
      </c>
      <c r="F34" t="s">
        <v>46</v>
      </c>
      <c r="G34">
        <v>99</v>
      </c>
      <c r="H34">
        <v>115</v>
      </c>
      <c r="I34">
        <v>1048</v>
      </c>
      <c r="J34">
        <v>2653311</v>
      </c>
      <c r="K34">
        <v>2531</v>
      </c>
      <c r="L34">
        <v>2056</v>
      </c>
    </row>
    <row r="35" spans="1:12">
      <c r="A35">
        <v>34</v>
      </c>
      <c r="B35" t="s">
        <v>12</v>
      </c>
      <c r="C35" t="s">
        <v>13</v>
      </c>
      <c r="D35">
        <v>2021</v>
      </c>
      <c r="E35">
        <f>"034"</f>
        <v>0</v>
      </c>
      <c r="F35" t="s">
        <v>47</v>
      </c>
      <c r="G35">
        <v>54</v>
      </c>
      <c r="H35">
        <v>131</v>
      </c>
      <c r="I35">
        <v>643</v>
      </c>
      <c r="J35">
        <v>1611151</v>
      </c>
      <c r="K35">
        <v>2507</v>
      </c>
      <c r="L35">
        <v>967</v>
      </c>
    </row>
    <row r="36" spans="1:12">
      <c r="A36">
        <v>35</v>
      </c>
      <c r="B36" t="s">
        <v>12</v>
      </c>
      <c r="C36" t="s">
        <v>13</v>
      </c>
      <c r="D36">
        <v>2021</v>
      </c>
      <c r="E36">
        <f>"035"</f>
        <v>0</v>
      </c>
      <c r="F36" t="s">
        <v>48</v>
      </c>
      <c r="G36">
        <v>132</v>
      </c>
      <c r="H36">
        <v>166</v>
      </c>
      <c r="I36">
        <v>561</v>
      </c>
      <c r="J36">
        <v>3908947</v>
      </c>
      <c r="K36">
        <v>6971</v>
      </c>
      <c r="L36">
        <v>2657</v>
      </c>
    </row>
    <row r="37" spans="1:12">
      <c r="A37">
        <v>36</v>
      </c>
      <c r="B37" t="s">
        <v>12</v>
      </c>
      <c r="C37" t="s">
        <v>13</v>
      </c>
      <c r="D37">
        <v>2021</v>
      </c>
      <c r="E37">
        <f>"036"</f>
        <v>0</v>
      </c>
      <c r="F37" t="s">
        <v>49</v>
      </c>
      <c r="G37">
        <v>608</v>
      </c>
      <c r="H37">
        <v>215</v>
      </c>
      <c r="I37">
        <v>3120</v>
      </c>
      <c r="J37">
        <v>8095896</v>
      </c>
      <c r="K37">
        <v>2595</v>
      </c>
      <c r="L37">
        <v>39362</v>
      </c>
    </row>
    <row r="38" spans="1:12">
      <c r="A38">
        <v>37</v>
      </c>
      <c r="B38" t="s">
        <v>12</v>
      </c>
      <c r="C38" t="s">
        <v>13</v>
      </c>
      <c r="D38">
        <v>2021</v>
      </c>
      <c r="E38">
        <f>"037"</f>
        <v>0</v>
      </c>
      <c r="F38" t="s">
        <v>50</v>
      </c>
      <c r="G38">
        <v>151</v>
      </c>
      <c r="H38">
        <v>405</v>
      </c>
      <c r="I38">
        <v>4435</v>
      </c>
      <c r="J38">
        <v>5878420</v>
      </c>
      <c r="K38">
        <v>1326</v>
      </c>
      <c r="L38">
        <v>3157</v>
      </c>
    </row>
    <row r="39" spans="1:12">
      <c r="A39">
        <v>38</v>
      </c>
      <c r="B39" t="s">
        <v>12</v>
      </c>
      <c r="C39" t="s">
        <v>13</v>
      </c>
      <c r="D39">
        <v>2021</v>
      </c>
      <c r="E39">
        <f>"038"</f>
        <v>0</v>
      </c>
      <c r="F39" t="s">
        <v>51</v>
      </c>
      <c r="G39">
        <v>384</v>
      </c>
      <c r="H39">
        <v>432</v>
      </c>
      <c r="I39">
        <v>1535</v>
      </c>
      <c r="J39">
        <v>12976928</v>
      </c>
      <c r="K39">
        <v>8457</v>
      </c>
      <c r="L39">
        <v>6736</v>
      </c>
    </row>
    <row r="40" spans="1:12">
      <c r="A40">
        <v>39</v>
      </c>
      <c r="B40" t="s">
        <v>12</v>
      </c>
      <c r="C40" t="s">
        <v>13</v>
      </c>
      <c r="D40">
        <v>2021</v>
      </c>
      <c r="E40">
        <f>"039"</f>
        <v>0</v>
      </c>
      <c r="F40" t="s">
        <v>52</v>
      </c>
      <c r="G40">
        <v>62</v>
      </c>
      <c r="H40">
        <v>97</v>
      </c>
      <c r="I40">
        <v>714</v>
      </c>
      <c r="J40">
        <v>1968662</v>
      </c>
      <c r="K40">
        <v>2759</v>
      </c>
      <c r="L40">
        <v>965</v>
      </c>
    </row>
    <row r="41" spans="1:12">
      <c r="A41">
        <v>40</v>
      </c>
      <c r="B41" t="s">
        <v>12</v>
      </c>
      <c r="C41" t="s">
        <v>13</v>
      </c>
      <c r="D41">
        <v>2021</v>
      </c>
      <c r="E41">
        <f>"040"</f>
        <v>0</v>
      </c>
      <c r="F41" t="s">
        <v>53</v>
      </c>
      <c r="G41">
        <v>411</v>
      </c>
      <c r="H41">
        <v>507</v>
      </c>
      <c r="I41">
        <v>1720</v>
      </c>
      <c r="J41">
        <v>14268611</v>
      </c>
      <c r="K41">
        <v>8294</v>
      </c>
      <c r="L41">
        <v>6529</v>
      </c>
    </row>
    <row r="42" spans="1:12">
      <c r="A42">
        <v>41</v>
      </c>
      <c r="B42" t="s">
        <v>12</v>
      </c>
      <c r="C42" t="s">
        <v>13</v>
      </c>
      <c r="D42">
        <v>2021</v>
      </c>
      <c r="E42">
        <f>"041"</f>
        <v>0</v>
      </c>
      <c r="F42" t="s">
        <v>54</v>
      </c>
      <c r="G42">
        <v>84</v>
      </c>
      <c r="H42">
        <v>259</v>
      </c>
      <c r="I42">
        <v>1338</v>
      </c>
      <c r="J42">
        <v>3691548</v>
      </c>
      <c r="K42">
        <v>2759</v>
      </c>
      <c r="L42">
        <v>1335</v>
      </c>
    </row>
    <row r="43" spans="1:12">
      <c r="A43">
        <v>42</v>
      </c>
      <c r="B43" t="s">
        <v>12</v>
      </c>
      <c r="C43" t="s">
        <v>13</v>
      </c>
      <c r="D43">
        <v>2021</v>
      </c>
      <c r="E43">
        <f>"042"</f>
        <v>0</v>
      </c>
      <c r="F43" t="s">
        <v>55</v>
      </c>
      <c r="G43">
        <v>266</v>
      </c>
      <c r="H43">
        <v>462</v>
      </c>
      <c r="I43">
        <v>4109</v>
      </c>
      <c r="J43">
        <v>9307571</v>
      </c>
      <c r="K43">
        <v>2265</v>
      </c>
      <c r="L43">
        <v>5519</v>
      </c>
    </row>
    <row r="44" spans="1:12">
      <c r="A44">
        <v>43</v>
      </c>
      <c r="B44" t="s">
        <v>12</v>
      </c>
      <c r="C44" t="s">
        <v>13</v>
      </c>
      <c r="D44">
        <v>2021</v>
      </c>
      <c r="E44">
        <f>"043"</f>
        <v>0</v>
      </c>
      <c r="F44" t="s">
        <v>56</v>
      </c>
      <c r="G44">
        <v>200</v>
      </c>
      <c r="H44">
        <v>247</v>
      </c>
      <c r="I44">
        <v>1014</v>
      </c>
      <c r="J44">
        <v>5046513</v>
      </c>
      <c r="K44">
        <v>4979</v>
      </c>
      <c r="L44">
        <v>4877</v>
      </c>
    </row>
    <row r="45" spans="1:12">
      <c r="A45">
        <v>44</v>
      </c>
      <c r="B45" t="s">
        <v>12</v>
      </c>
      <c r="C45" t="s">
        <v>13</v>
      </c>
      <c r="D45">
        <v>2021</v>
      </c>
      <c r="E45">
        <f>"044"</f>
        <v>0</v>
      </c>
      <c r="F45" t="s">
        <v>57</v>
      </c>
      <c r="G45">
        <v>0</v>
      </c>
      <c r="H45">
        <v>89</v>
      </c>
      <c r="I45">
        <v>1195</v>
      </c>
      <c r="J45">
        <v>1863430</v>
      </c>
      <c r="K45">
        <v>1559</v>
      </c>
      <c r="L45">
        <v>0</v>
      </c>
    </row>
    <row r="46" spans="1:12">
      <c r="A46">
        <v>45</v>
      </c>
      <c r="B46" t="s">
        <v>12</v>
      </c>
      <c r="C46" t="s">
        <v>13</v>
      </c>
      <c r="D46">
        <v>2021</v>
      </c>
      <c r="E46">
        <f>"045"</f>
        <v>0</v>
      </c>
      <c r="F46" t="s">
        <v>58</v>
      </c>
      <c r="G46">
        <v>323</v>
      </c>
      <c r="H46">
        <v>424</v>
      </c>
      <c r="I46">
        <v>4138</v>
      </c>
      <c r="J46">
        <v>7185583</v>
      </c>
      <c r="K46">
        <v>1737</v>
      </c>
      <c r="L46">
        <v>10367</v>
      </c>
    </row>
    <row r="47" spans="1:12">
      <c r="A47">
        <v>46</v>
      </c>
      <c r="B47" t="s">
        <v>12</v>
      </c>
      <c r="C47" t="s">
        <v>13</v>
      </c>
      <c r="D47">
        <v>2021</v>
      </c>
      <c r="E47">
        <f>"046"</f>
        <v>0</v>
      </c>
      <c r="F47" t="s">
        <v>59</v>
      </c>
      <c r="G47">
        <v>130</v>
      </c>
      <c r="H47">
        <v>237</v>
      </c>
      <c r="I47">
        <v>850</v>
      </c>
      <c r="J47">
        <v>3298700</v>
      </c>
      <c r="K47">
        <v>3880</v>
      </c>
      <c r="L47">
        <v>2831</v>
      </c>
    </row>
    <row r="48" spans="1:12">
      <c r="A48">
        <v>47</v>
      </c>
      <c r="B48" t="s">
        <v>12</v>
      </c>
      <c r="C48" t="s">
        <v>13</v>
      </c>
      <c r="D48">
        <v>2021</v>
      </c>
      <c r="E48">
        <f>"047"</f>
        <v>0</v>
      </c>
      <c r="F48" t="s">
        <v>60</v>
      </c>
      <c r="G48">
        <v>49</v>
      </c>
      <c r="H48">
        <v>67</v>
      </c>
      <c r="I48">
        <v>610</v>
      </c>
      <c r="J48">
        <v>1765350</v>
      </c>
      <c r="K48">
        <v>2896</v>
      </c>
      <c r="L48">
        <v>1144</v>
      </c>
    </row>
    <row r="49" spans="1:12">
      <c r="A49">
        <v>48</v>
      </c>
      <c r="B49" t="s">
        <v>12</v>
      </c>
      <c r="C49" t="s">
        <v>13</v>
      </c>
      <c r="D49">
        <v>2021</v>
      </c>
      <c r="E49">
        <f>"048"</f>
        <v>0</v>
      </c>
      <c r="F49" t="s">
        <v>61</v>
      </c>
      <c r="G49">
        <v>32</v>
      </c>
      <c r="H49">
        <v>389</v>
      </c>
      <c r="I49">
        <v>1474</v>
      </c>
      <c r="J49">
        <v>4008341</v>
      </c>
      <c r="K49">
        <v>2719</v>
      </c>
      <c r="L49">
        <v>961</v>
      </c>
    </row>
    <row r="50" spans="1:12">
      <c r="A50">
        <v>49</v>
      </c>
      <c r="B50" t="s">
        <v>12</v>
      </c>
      <c r="C50" t="s">
        <v>13</v>
      </c>
      <c r="D50">
        <v>2021</v>
      </c>
      <c r="E50">
        <f>"049"</f>
        <v>0</v>
      </c>
      <c r="F50" t="s">
        <v>62</v>
      </c>
      <c r="G50">
        <v>156</v>
      </c>
      <c r="H50">
        <v>301</v>
      </c>
      <c r="I50">
        <v>2289</v>
      </c>
      <c r="J50">
        <v>5368200</v>
      </c>
      <c r="K50">
        <v>2346</v>
      </c>
      <c r="L50">
        <v>2284</v>
      </c>
    </row>
    <row r="51" spans="1:12">
      <c r="A51">
        <v>50</v>
      </c>
      <c r="B51" t="s">
        <v>12</v>
      </c>
      <c r="C51" t="s">
        <v>13</v>
      </c>
      <c r="D51">
        <v>2021</v>
      </c>
      <c r="E51">
        <f>"050"</f>
        <v>0</v>
      </c>
      <c r="F51" t="s">
        <v>63</v>
      </c>
      <c r="G51">
        <v>66</v>
      </c>
      <c r="H51">
        <v>84</v>
      </c>
      <c r="I51">
        <v>436</v>
      </c>
      <c r="J51">
        <v>1566192</v>
      </c>
      <c r="K51">
        <v>3590</v>
      </c>
      <c r="L51">
        <v>1398</v>
      </c>
    </row>
    <row r="52" spans="1:12">
      <c r="A52">
        <v>51</v>
      </c>
      <c r="B52" t="s">
        <v>12</v>
      </c>
      <c r="C52" t="s">
        <v>13</v>
      </c>
      <c r="D52">
        <v>2021</v>
      </c>
      <c r="E52">
        <f>"051"</f>
        <v>0</v>
      </c>
      <c r="F52" t="s">
        <v>64</v>
      </c>
      <c r="G52">
        <v>22</v>
      </c>
      <c r="H52">
        <v>95</v>
      </c>
      <c r="I52">
        <v>113</v>
      </c>
      <c r="J52">
        <v>538743</v>
      </c>
      <c r="K52">
        <v>4771</v>
      </c>
      <c r="L52">
        <v>301</v>
      </c>
    </row>
    <row r="53" spans="1:12">
      <c r="A53">
        <v>52</v>
      </c>
      <c r="B53" t="s">
        <v>12</v>
      </c>
      <c r="C53" t="s">
        <v>13</v>
      </c>
      <c r="D53">
        <v>2021</v>
      </c>
      <c r="E53">
        <f>"052"</f>
        <v>0</v>
      </c>
      <c r="F53" t="s">
        <v>65</v>
      </c>
      <c r="G53">
        <v>272</v>
      </c>
      <c r="H53">
        <v>324</v>
      </c>
      <c r="I53">
        <v>2140</v>
      </c>
      <c r="J53">
        <v>10185506</v>
      </c>
      <c r="K53">
        <v>4760</v>
      </c>
      <c r="L53">
        <v>5514</v>
      </c>
    </row>
    <row r="54" spans="1:12">
      <c r="A54">
        <v>53</v>
      </c>
      <c r="B54" t="s">
        <v>12</v>
      </c>
      <c r="C54" t="s">
        <v>13</v>
      </c>
      <c r="D54">
        <v>2021</v>
      </c>
      <c r="E54">
        <f>"053"</f>
        <v>0</v>
      </c>
      <c r="F54" t="s">
        <v>66</v>
      </c>
      <c r="G54">
        <v>253</v>
      </c>
      <c r="H54">
        <v>115</v>
      </c>
      <c r="I54">
        <v>804</v>
      </c>
      <c r="J54">
        <v>6820281</v>
      </c>
      <c r="K54">
        <v>8484</v>
      </c>
      <c r="L54">
        <v>6987</v>
      </c>
    </row>
    <row r="55" spans="1:12">
      <c r="A55">
        <v>54</v>
      </c>
      <c r="B55" t="s">
        <v>12</v>
      </c>
      <c r="C55" t="s">
        <v>13</v>
      </c>
      <c r="D55">
        <v>2021</v>
      </c>
      <c r="E55">
        <f>"054"</f>
        <v>0</v>
      </c>
      <c r="F55" t="s">
        <v>67</v>
      </c>
      <c r="G55">
        <v>114</v>
      </c>
      <c r="H55">
        <v>312</v>
      </c>
      <c r="I55">
        <v>828</v>
      </c>
      <c r="J55">
        <v>4417160</v>
      </c>
      <c r="K55">
        <v>5337</v>
      </c>
      <c r="L55">
        <v>1790</v>
      </c>
    </row>
    <row r="56" spans="1:12">
      <c r="A56">
        <v>55</v>
      </c>
      <c r="B56" t="s">
        <v>12</v>
      </c>
      <c r="C56" t="s">
        <v>13</v>
      </c>
      <c r="D56">
        <v>2021</v>
      </c>
      <c r="E56">
        <f>"055"</f>
        <v>0</v>
      </c>
      <c r="F56" t="s">
        <v>68</v>
      </c>
      <c r="G56">
        <v>186</v>
      </c>
      <c r="H56">
        <v>369</v>
      </c>
      <c r="I56">
        <v>1524</v>
      </c>
      <c r="J56">
        <v>4480600</v>
      </c>
      <c r="K56">
        <v>2940</v>
      </c>
      <c r="L56">
        <v>3552</v>
      </c>
    </row>
    <row r="57" spans="1:12">
      <c r="A57">
        <v>56</v>
      </c>
      <c r="B57" t="s">
        <v>12</v>
      </c>
      <c r="C57" t="s">
        <v>13</v>
      </c>
      <c r="D57">
        <v>2021</v>
      </c>
      <c r="E57">
        <f>"056"</f>
        <v>0</v>
      </c>
      <c r="F57" t="s">
        <v>69</v>
      </c>
      <c r="G57">
        <v>237</v>
      </c>
      <c r="H57">
        <v>191</v>
      </c>
      <c r="I57">
        <v>1818</v>
      </c>
      <c r="J57">
        <v>6609907</v>
      </c>
      <c r="K57">
        <v>3637</v>
      </c>
      <c r="L57">
        <v>7448</v>
      </c>
    </row>
    <row r="58" spans="1:12">
      <c r="A58">
        <v>57</v>
      </c>
      <c r="B58" t="s">
        <v>12</v>
      </c>
      <c r="C58" t="s">
        <v>13</v>
      </c>
      <c r="D58">
        <v>2021</v>
      </c>
      <c r="E58">
        <f>"057"</f>
        <v>0</v>
      </c>
      <c r="F58" t="s">
        <v>70</v>
      </c>
      <c r="G58">
        <v>50</v>
      </c>
      <c r="H58">
        <v>316</v>
      </c>
      <c r="I58">
        <v>182</v>
      </c>
      <c r="J58">
        <v>1097891</v>
      </c>
      <c r="K58">
        <v>6032</v>
      </c>
      <c r="L58">
        <v>1069</v>
      </c>
    </row>
    <row r="59" spans="1:12">
      <c r="A59">
        <v>58</v>
      </c>
      <c r="B59" t="s">
        <v>12</v>
      </c>
      <c r="C59" t="s">
        <v>13</v>
      </c>
      <c r="D59">
        <v>2021</v>
      </c>
      <c r="E59">
        <f>"058"</f>
        <v>0</v>
      </c>
      <c r="F59" t="s">
        <v>71</v>
      </c>
      <c r="G59">
        <v>161</v>
      </c>
      <c r="H59">
        <v>280</v>
      </c>
      <c r="I59">
        <v>2306</v>
      </c>
      <c r="J59">
        <v>5851785</v>
      </c>
      <c r="K59">
        <v>2538</v>
      </c>
      <c r="L59">
        <v>2447</v>
      </c>
    </row>
    <row r="60" spans="1:12">
      <c r="A60">
        <v>59</v>
      </c>
      <c r="B60" t="s">
        <v>12</v>
      </c>
      <c r="C60" t="s">
        <v>13</v>
      </c>
      <c r="D60">
        <v>2021</v>
      </c>
      <c r="E60">
        <f>"059"</f>
        <v>0</v>
      </c>
      <c r="F60" t="s">
        <v>72</v>
      </c>
      <c r="G60">
        <v>94</v>
      </c>
      <c r="H60">
        <v>165</v>
      </c>
      <c r="I60">
        <v>1752</v>
      </c>
      <c r="J60">
        <v>2104216</v>
      </c>
      <c r="K60">
        <v>1201</v>
      </c>
      <c r="L60">
        <v>2000</v>
      </c>
    </row>
    <row r="61" spans="1:12">
      <c r="A61">
        <v>60</v>
      </c>
      <c r="B61" t="s">
        <v>12</v>
      </c>
      <c r="C61" t="s">
        <v>13</v>
      </c>
      <c r="D61">
        <v>2021</v>
      </c>
      <c r="E61">
        <f>"060"</f>
        <v>0</v>
      </c>
      <c r="F61" t="s">
        <v>73</v>
      </c>
      <c r="G61">
        <v>436</v>
      </c>
      <c r="H61">
        <v>663</v>
      </c>
      <c r="I61">
        <v>4521</v>
      </c>
      <c r="J61">
        <v>9772177</v>
      </c>
      <c r="K61">
        <v>2161</v>
      </c>
      <c r="L61">
        <v>10791</v>
      </c>
    </row>
    <row r="62" spans="1:12">
      <c r="A62">
        <v>61</v>
      </c>
      <c r="B62" t="s">
        <v>12</v>
      </c>
      <c r="C62" t="s">
        <v>13</v>
      </c>
      <c r="D62">
        <v>2021</v>
      </c>
      <c r="E62">
        <f>"061"</f>
        <v>0</v>
      </c>
      <c r="F62" t="s">
        <v>74</v>
      </c>
      <c r="G62">
        <v>322</v>
      </c>
      <c r="H62">
        <v>265</v>
      </c>
      <c r="I62">
        <v>1598</v>
      </c>
      <c r="J62">
        <v>7374326</v>
      </c>
      <c r="K62">
        <v>4613</v>
      </c>
      <c r="L62">
        <v>8536</v>
      </c>
    </row>
    <row r="63" spans="1:12">
      <c r="A63">
        <v>62</v>
      </c>
      <c r="B63" t="s">
        <v>12</v>
      </c>
      <c r="C63" t="s">
        <v>13</v>
      </c>
      <c r="D63">
        <v>2021</v>
      </c>
      <c r="E63">
        <f>"062"</f>
        <v>0</v>
      </c>
      <c r="F63" t="s">
        <v>75</v>
      </c>
      <c r="G63">
        <v>142</v>
      </c>
      <c r="H63">
        <v>304</v>
      </c>
      <c r="I63">
        <v>2270</v>
      </c>
      <c r="J63">
        <v>5148008</v>
      </c>
      <c r="K63">
        <v>2268</v>
      </c>
      <c r="L63">
        <v>1973</v>
      </c>
    </row>
    <row r="64" spans="1:12">
      <c r="A64">
        <v>63</v>
      </c>
      <c r="B64" t="s">
        <v>12</v>
      </c>
      <c r="C64" t="s">
        <v>13</v>
      </c>
      <c r="D64">
        <v>2021</v>
      </c>
      <c r="E64">
        <f>"063"</f>
        <v>0</v>
      </c>
      <c r="F64" t="s">
        <v>76</v>
      </c>
      <c r="G64">
        <v>87</v>
      </c>
      <c r="H64">
        <v>140</v>
      </c>
      <c r="I64">
        <v>710</v>
      </c>
      <c r="J64">
        <v>3131074</v>
      </c>
      <c r="K64">
        <v>4408</v>
      </c>
      <c r="L64">
        <v>1822</v>
      </c>
    </row>
    <row r="65" spans="1:12">
      <c r="A65">
        <v>64</v>
      </c>
      <c r="B65" t="s">
        <v>12</v>
      </c>
      <c r="C65" t="s">
        <v>13</v>
      </c>
      <c r="D65">
        <v>2021</v>
      </c>
      <c r="E65">
        <f>"064"</f>
        <v>0</v>
      </c>
      <c r="F65" t="s">
        <v>77</v>
      </c>
      <c r="G65">
        <v>242</v>
      </c>
      <c r="H65">
        <v>325</v>
      </c>
      <c r="I65">
        <v>1244</v>
      </c>
      <c r="J65">
        <v>5618285</v>
      </c>
      <c r="K65">
        <v>4515</v>
      </c>
      <c r="L65">
        <v>4303</v>
      </c>
    </row>
    <row r="66" spans="1:12">
      <c r="A66">
        <v>65</v>
      </c>
      <c r="B66" t="s">
        <v>12</v>
      </c>
      <c r="C66" t="s">
        <v>13</v>
      </c>
      <c r="D66">
        <v>2021</v>
      </c>
      <c r="E66">
        <f>"065"</f>
        <v>0</v>
      </c>
      <c r="F66" t="s">
        <v>78</v>
      </c>
      <c r="G66">
        <v>61</v>
      </c>
      <c r="H66">
        <v>132</v>
      </c>
      <c r="I66">
        <v>521</v>
      </c>
      <c r="J66">
        <v>1313207</v>
      </c>
      <c r="K66">
        <v>2520</v>
      </c>
      <c r="L66">
        <v>1078</v>
      </c>
    </row>
    <row r="67" spans="1:12">
      <c r="A67">
        <v>66</v>
      </c>
      <c r="B67" t="s">
        <v>12</v>
      </c>
      <c r="C67" t="s">
        <v>13</v>
      </c>
      <c r="D67">
        <v>2021</v>
      </c>
      <c r="E67">
        <f>"066"</f>
        <v>0</v>
      </c>
      <c r="F67" t="s">
        <v>79</v>
      </c>
      <c r="G67">
        <v>203</v>
      </c>
      <c r="H67">
        <v>195</v>
      </c>
      <c r="I67">
        <v>1442</v>
      </c>
      <c r="J67">
        <v>5716463</v>
      </c>
      <c r="K67">
        <v>3963</v>
      </c>
      <c r="L67">
        <v>4162</v>
      </c>
    </row>
    <row r="68" spans="1:12">
      <c r="A68">
        <v>67</v>
      </c>
      <c r="B68" t="s">
        <v>12</v>
      </c>
      <c r="C68" t="s">
        <v>13</v>
      </c>
      <c r="D68">
        <v>2021</v>
      </c>
      <c r="E68">
        <f>"067"</f>
        <v>0</v>
      </c>
      <c r="F68" t="s">
        <v>80</v>
      </c>
      <c r="G68">
        <v>632</v>
      </c>
      <c r="H68">
        <v>344</v>
      </c>
      <c r="I68">
        <v>4952</v>
      </c>
      <c r="J68">
        <v>15116015</v>
      </c>
      <c r="K68">
        <v>3053</v>
      </c>
      <c r="L68">
        <v>11692</v>
      </c>
    </row>
    <row r="69" spans="1:12">
      <c r="A69">
        <v>68</v>
      </c>
      <c r="B69" t="s">
        <v>12</v>
      </c>
      <c r="C69" t="s">
        <v>13</v>
      </c>
      <c r="D69">
        <v>2021</v>
      </c>
      <c r="E69">
        <f>"068"</f>
        <v>0</v>
      </c>
      <c r="F69" t="s">
        <v>81</v>
      </c>
      <c r="G69">
        <v>33</v>
      </c>
      <c r="H69">
        <v>272</v>
      </c>
      <c r="I69">
        <v>423</v>
      </c>
      <c r="J69">
        <v>1584337</v>
      </c>
      <c r="K69">
        <v>3746</v>
      </c>
      <c r="L69">
        <v>404</v>
      </c>
    </row>
    <row r="70" spans="1:12">
      <c r="A70">
        <v>69</v>
      </c>
      <c r="B70" t="s">
        <v>12</v>
      </c>
      <c r="C70" t="s">
        <v>13</v>
      </c>
      <c r="D70">
        <v>2021</v>
      </c>
      <c r="E70">
        <f>"069"</f>
        <v>0</v>
      </c>
      <c r="F70" t="s">
        <v>82</v>
      </c>
      <c r="G70">
        <v>779</v>
      </c>
      <c r="H70">
        <v>1298</v>
      </c>
      <c r="I70">
        <v>4419</v>
      </c>
      <c r="J70">
        <v>28844276</v>
      </c>
      <c r="K70">
        <v>6527</v>
      </c>
      <c r="L70">
        <v>11899</v>
      </c>
    </row>
    <row r="71" spans="1:12">
      <c r="A71">
        <v>70</v>
      </c>
      <c r="B71" t="s">
        <v>12</v>
      </c>
      <c r="C71" t="s">
        <v>13</v>
      </c>
      <c r="D71">
        <v>2021</v>
      </c>
      <c r="E71">
        <f>"070"</f>
        <v>0</v>
      </c>
      <c r="F71" t="s">
        <v>83</v>
      </c>
      <c r="G71">
        <v>175</v>
      </c>
      <c r="H71">
        <v>283</v>
      </c>
      <c r="I71">
        <v>2550</v>
      </c>
      <c r="J71">
        <v>4921984</v>
      </c>
      <c r="K71">
        <v>1930</v>
      </c>
      <c r="L71">
        <v>3585</v>
      </c>
    </row>
    <row r="72" spans="1:12">
      <c r="A72">
        <v>71</v>
      </c>
      <c r="B72" t="s">
        <v>12</v>
      </c>
      <c r="C72" t="s">
        <v>13</v>
      </c>
      <c r="D72">
        <v>2021</v>
      </c>
      <c r="E72">
        <f>"071"</f>
        <v>0</v>
      </c>
      <c r="F72" t="s">
        <v>84</v>
      </c>
      <c r="G72">
        <v>306</v>
      </c>
      <c r="H72">
        <v>608</v>
      </c>
      <c r="I72">
        <v>2115</v>
      </c>
      <c r="J72">
        <v>4971123</v>
      </c>
      <c r="K72">
        <v>2351</v>
      </c>
      <c r="L72">
        <v>4872</v>
      </c>
    </row>
    <row r="73" spans="1:12">
      <c r="A73">
        <v>72</v>
      </c>
      <c r="B73" t="s">
        <v>12</v>
      </c>
      <c r="C73" t="s">
        <v>13</v>
      </c>
      <c r="D73">
        <v>2021</v>
      </c>
      <c r="E73">
        <f>"072"</f>
        <v>0</v>
      </c>
      <c r="F73" t="s">
        <v>85</v>
      </c>
      <c r="G73">
        <v>112</v>
      </c>
      <c r="H73">
        <v>303</v>
      </c>
      <c r="I73">
        <v>1231</v>
      </c>
      <c r="J73">
        <v>2020423</v>
      </c>
      <c r="K73">
        <v>1641</v>
      </c>
      <c r="L73">
        <v>1636</v>
      </c>
    </row>
    <row r="74" spans="1:12">
      <c r="A74">
        <v>73</v>
      </c>
      <c r="B74" t="s">
        <v>12</v>
      </c>
      <c r="C74" t="s">
        <v>13</v>
      </c>
      <c r="D74">
        <v>2021</v>
      </c>
      <c r="E74">
        <f>"073"</f>
        <v>0</v>
      </c>
      <c r="F74" t="s">
        <v>86</v>
      </c>
      <c r="G74">
        <v>34</v>
      </c>
      <c r="H74">
        <v>242</v>
      </c>
      <c r="I74">
        <v>434</v>
      </c>
      <c r="J74">
        <v>1329939</v>
      </c>
      <c r="K74">
        <v>3064</v>
      </c>
      <c r="L74">
        <v>421</v>
      </c>
    </row>
    <row r="75" spans="1:12">
      <c r="A75">
        <v>74</v>
      </c>
      <c r="B75" t="s">
        <v>12</v>
      </c>
      <c r="C75" t="s">
        <v>13</v>
      </c>
      <c r="D75">
        <v>2021</v>
      </c>
      <c r="E75">
        <f>"074"</f>
        <v>0</v>
      </c>
      <c r="F75" t="s">
        <v>87</v>
      </c>
      <c r="G75">
        <v>660</v>
      </c>
      <c r="H75">
        <v>160</v>
      </c>
      <c r="I75">
        <v>3318</v>
      </c>
      <c r="J75">
        <v>10617428</v>
      </c>
      <c r="K75">
        <v>3200</v>
      </c>
      <c r="L75">
        <v>10682</v>
      </c>
    </row>
    <row r="76" spans="1:12">
      <c r="A76">
        <v>75</v>
      </c>
      <c r="B76" t="s">
        <v>12</v>
      </c>
      <c r="C76" t="s">
        <v>13</v>
      </c>
      <c r="D76">
        <v>2021</v>
      </c>
      <c r="E76">
        <f>"075"</f>
        <v>0</v>
      </c>
      <c r="F76" t="s">
        <v>88</v>
      </c>
      <c r="G76">
        <v>540</v>
      </c>
      <c r="H76">
        <v>420</v>
      </c>
      <c r="I76">
        <v>10219</v>
      </c>
      <c r="J76">
        <v>17251213</v>
      </c>
      <c r="K76">
        <v>1688</v>
      </c>
      <c r="L76">
        <v>17644</v>
      </c>
    </row>
    <row r="77" spans="1:12">
      <c r="A77">
        <v>76</v>
      </c>
      <c r="B77" t="s">
        <v>12</v>
      </c>
      <c r="C77" t="s">
        <v>13</v>
      </c>
      <c r="D77">
        <v>2021</v>
      </c>
      <c r="E77">
        <f>"076"</f>
        <v>0</v>
      </c>
      <c r="F77" t="s">
        <v>89</v>
      </c>
      <c r="G77">
        <v>27</v>
      </c>
      <c r="H77">
        <v>148</v>
      </c>
      <c r="I77">
        <v>222</v>
      </c>
      <c r="J77">
        <v>803781</v>
      </c>
      <c r="K77">
        <v>3625</v>
      </c>
      <c r="L77">
        <v>314</v>
      </c>
    </row>
    <row r="78" spans="1:12">
      <c r="A78">
        <v>77</v>
      </c>
      <c r="B78" t="s">
        <v>12</v>
      </c>
      <c r="C78" t="s">
        <v>13</v>
      </c>
      <c r="D78">
        <v>2021</v>
      </c>
      <c r="E78">
        <f>"077"</f>
        <v>0</v>
      </c>
      <c r="F78" t="s">
        <v>90</v>
      </c>
      <c r="G78">
        <v>90</v>
      </c>
      <c r="H78">
        <v>151</v>
      </c>
      <c r="I78">
        <v>577</v>
      </c>
      <c r="J78">
        <v>2186749</v>
      </c>
      <c r="K78">
        <v>3792</v>
      </c>
      <c r="L78">
        <v>1997</v>
      </c>
    </row>
    <row r="79" spans="1:12">
      <c r="A79">
        <v>78</v>
      </c>
      <c r="B79" t="s">
        <v>12</v>
      </c>
      <c r="C79" t="s">
        <v>13</v>
      </c>
      <c r="D79">
        <v>2021</v>
      </c>
      <c r="E79">
        <f>"078"</f>
        <v>0</v>
      </c>
      <c r="F79" t="s">
        <v>91</v>
      </c>
      <c r="G79">
        <v>2</v>
      </c>
      <c r="H79">
        <v>65</v>
      </c>
      <c r="I79">
        <v>322</v>
      </c>
      <c r="J79">
        <v>320645</v>
      </c>
      <c r="K79">
        <v>995</v>
      </c>
      <c r="L79">
        <v>38</v>
      </c>
    </row>
    <row r="80" spans="1:12">
      <c r="A80">
        <v>79</v>
      </c>
      <c r="B80" t="s">
        <v>12</v>
      </c>
      <c r="C80" t="s">
        <v>13</v>
      </c>
      <c r="D80">
        <v>2021</v>
      </c>
      <c r="E80">
        <f>"079"</f>
        <v>0</v>
      </c>
      <c r="F80" t="s">
        <v>92</v>
      </c>
      <c r="G80">
        <v>231</v>
      </c>
      <c r="H80">
        <v>260</v>
      </c>
      <c r="I80">
        <v>1650</v>
      </c>
      <c r="J80">
        <v>5733343</v>
      </c>
      <c r="K80">
        <v>3474</v>
      </c>
      <c r="L80">
        <v>4454</v>
      </c>
    </row>
    <row r="81" spans="1:12">
      <c r="A81">
        <v>80</v>
      </c>
      <c r="B81" t="s">
        <v>12</v>
      </c>
      <c r="C81" t="s">
        <v>13</v>
      </c>
      <c r="D81">
        <v>2021</v>
      </c>
      <c r="E81">
        <f>"080"</f>
        <v>0</v>
      </c>
      <c r="F81" t="s">
        <v>93</v>
      </c>
      <c r="G81">
        <v>34</v>
      </c>
      <c r="H81">
        <v>329</v>
      </c>
      <c r="I81">
        <v>1284</v>
      </c>
      <c r="J81">
        <v>4201240</v>
      </c>
      <c r="K81">
        <v>3271</v>
      </c>
      <c r="L81">
        <v>1231</v>
      </c>
    </row>
    <row r="82" spans="1:12">
      <c r="A82">
        <v>81</v>
      </c>
      <c r="B82" t="s">
        <v>12</v>
      </c>
      <c r="C82" t="s">
        <v>13</v>
      </c>
      <c r="D82">
        <v>2021</v>
      </c>
      <c r="E82">
        <f>"081"</f>
        <v>0</v>
      </c>
      <c r="F82" t="s">
        <v>94</v>
      </c>
      <c r="G82">
        <v>477</v>
      </c>
      <c r="H82">
        <v>278</v>
      </c>
      <c r="I82">
        <v>1625</v>
      </c>
      <c r="J82">
        <v>11284234</v>
      </c>
      <c r="K82">
        <v>6944</v>
      </c>
      <c r="L82">
        <v>13240</v>
      </c>
    </row>
    <row r="83" spans="1:12">
      <c r="A83">
        <v>82</v>
      </c>
      <c r="B83" t="s">
        <v>12</v>
      </c>
      <c r="C83" t="s">
        <v>13</v>
      </c>
      <c r="D83">
        <v>2021</v>
      </c>
      <c r="E83">
        <f>"082"</f>
        <v>0</v>
      </c>
      <c r="F83" t="s">
        <v>95</v>
      </c>
      <c r="G83">
        <v>170</v>
      </c>
      <c r="H83">
        <v>217</v>
      </c>
      <c r="I83">
        <v>871</v>
      </c>
      <c r="J83">
        <v>1654653</v>
      </c>
      <c r="K83">
        <v>1900</v>
      </c>
      <c r="L83">
        <v>6080</v>
      </c>
    </row>
    <row r="84" spans="1:12">
      <c r="A84">
        <v>83</v>
      </c>
      <c r="B84" t="s">
        <v>12</v>
      </c>
      <c r="C84" t="s">
        <v>13</v>
      </c>
      <c r="D84">
        <v>2021</v>
      </c>
      <c r="E84">
        <f>"083"</f>
        <v>0</v>
      </c>
      <c r="F84" t="s">
        <v>96</v>
      </c>
      <c r="G84">
        <v>57</v>
      </c>
      <c r="H84">
        <v>325</v>
      </c>
      <c r="I84">
        <v>799</v>
      </c>
      <c r="J84">
        <v>3431811</v>
      </c>
      <c r="K84">
        <v>4296</v>
      </c>
      <c r="L84">
        <v>1643</v>
      </c>
    </row>
    <row r="85" spans="1:12">
      <c r="A85">
        <v>84</v>
      </c>
      <c r="B85" t="s">
        <v>12</v>
      </c>
      <c r="C85" t="s">
        <v>13</v>
      </c>
      <c r="D85">
        <v>2021</v>
      </c>
      <c r="E85">
        <f>"084"</f>
        <v>0</v>
      </c>
      <c r="F85" t="s">
        <v>97</v>
      </c>
      <c r="G85">
        <v>0</v>
      </c>
      <c r="H85">
        <v>1</v>
      </c>
      <c r="I85">
        <v>362</v>
      </c>
      <c r="J85">
        <v>0</v>
      </c>
      <c r="K85">
        <v>0</v>
      </c>
      <c r="L85">
        <v>0</v>
      </c>
    </row>
    <row r="86" spans="1:12">
      <c r="A86">
        <v>85</v>
      </c>
      <c r="B86" t="s">
        <v>12</v>
      </c>
      <c r="C86" t="s">
        <v>13</v>
      </c>
      <c r="D86">
        <v>2021</v>
      </c>
      <c r="E86">
        <f>"085"</f>
        <v>0</v>
      </c>
      <c r="F86" t="s">
        <v>98</v>
      </c>
      <c r="G86">
        <v>170</v>
      </c>
      <c r="H86">
        <v>338</v>
      </c>
      <c r="I86">
        <v>838</v>
      </c>
      <c r="J86">
        <v>6306311</v>
      </c>
      <c r="K86">
        <v>7522</v>
      </c>
      <c r="L86">
        <v>4828</v>
      </c>
    </row>
    <row r="87" spans="1:12">
      <c r="A87">
        <v>86</v>
      </c>
      <c r="B87" t="s">
        <v>12</v>
      </c>
      <c r="C87" t="s">
        <v>13</v>
      </c>
      <c r="D87">
        <v>2021</v>
      </c>
      <c r="E87">
        <f>"086"</f>
        <v>0</v>
      </c>
      <c r="F87" t="s">
        <v>99</v>
      </c>
      <c r="G87">
        <v>225</v>
      </c>
      <c r="H87">
        <v>545</v>
      </c>
      <c r="I87">
        <v>4233</v>
      </c>
      <c r="J87">
        <v>7010465</v>
      </c>
      <c r="K87">
        <v>1656</v>
      </c>
      <c r="L87">
        <v>4260</v>
      </c>
    </row>
    <row r="88" spans="1:12">
      <c r="A88">
        <v>87</v>
      </c>
      <c r="B88" t="s">
        <v>12</v>
      </c>
      <c r="C88" t="s">
        <v>13</v>
      </c>
      <c r="D88">
        <v>2021</v>
      </c>
      <c r="E88">
        <f>"087"</f>
        <v>0</v>
      </c>
      <c r="F88" t="s">
        <v>100</v>
      </c>
      <c r="G88">
        <v>49</v>
      </c>
      <c r="H88">
        <v>360</v>
      </c>
      <c r="I88">
        <v>3104</v>
      </c>
      <c r="J88">
        <v>1753278</v>
      </c>
      <c r="K88">
        <v>565</v>
      </c>
      <c r="L88">
        <v>554</v>
      </c>
    </row>
    <row r="89" spans="1:12">
      <c r="A89">
        <v>88</v>
      </c>
      <c r="B89" t="s">
        <v>12</v>
      </c>
      <c r="C89" t="s">
        <v>13</v>
      </c>
      <c r="D89">
        <v>2021</v>
      </c>
      <c r="E89">
        <f>"088"</f>
        <v>0</v>
      </c>
      <c r="F89" t="s">
        <v>101</v>
      </c>
      <c r="G89">
        <v>15</v>
      </c>
      <c r="H89">
        <v>114</v>
      </c>
      <c r="I89">
        <v>280</v>
      </c>
      <c r="J89">
        <v>592209</v>
      </c>
      <c r="K89">
        <v>2113</v>
      </c>
      <c r="L89">
        <v>179</v>
      </c>
    </row>
    <row r="90" spans="1:12">
      <c r="A90">
        <v>89</v>
      </c>
      <c r="B90" t="s">
        <v>12</v>
      </c>
      <c r="C90" t="s">
        <v>13</v>
      </c>
      <c r="D90">
        <v>2021</v>
      </c>
      <c r="E90">
        <f>"089"</f>
        <v>0</v>
      </c>
      <c r="F90" t="s">
        <v>102</v>
      </c>
      <c r="G90">
        <v>269</v>
      </c>
      <c r="H90">
        <v>217</v>
      </c>
      <c r="I90">
        <v>774</v>
      </c>
      <c r="J90">
        <v>6662464</v>
      </c>
      <c r="K90">
        <v>8604</v>
      </c>
      <c r="L90">
        <v>8107</v>
      </c>
    </row>
    <row r="91" spans="1:12">
      <c r="A91">
        <v>90</v>
      </c>
      <c r="B91" t="s">
        <v>12</v>
      </c>
      <c r="C91" t="s">
        <v>13</v>
      </c>
      <c r="D91">
        <v>2021</v>
      </c>
      <c r="E91">
        <f>"090"</f>
        <v>0</v>
      </c>
      <c r="F91" t="s">
        <v>103</v>
      </c>
      <c r="G91">
        <v>87</v>
      </c>
      <c r="H91">
        <v>281</v>
      </c>
      <c r="I91">
        <v>2233</v>
      </c>
      <c r="J91">
        <v>4430605</v>
      </c>
      <c r="K91">
        <v>1984</v>
      </c>
      <c r="L91">
        <v>1812</v>
      </c>
    </row>
    <row r="92" spans="1:12">
      <c r="A92">
        <v>91</v>
      </c>
      <c r="B92" t="s">
        <v>12</v>
      </c>
      <c r="C92" t="s">
        <v>13</v>
      </c>
      <c r="D92">
        <v>2021</v>
      </c>
      <c r="E92">
        <f>"091"</f>
        <v>0</v>
      </c>
      <c r="F92" t="s">
        <v>104</v>
      </c>
      <c r="G92">
        <v>200</v>
      </c>
      <c r="H92">
        <v>131</v>
      </c>
      <c r="I92">
        <v>2334</v>
      </c>
      <c r="J92">
        <v>5788677</v>
      </c>
      <c r="K92">
        <v>2480</v>
      </c>
      <c r="L92">
        <v>6056</v>
      </c>
    </row>
    <row r="93" spans="1:12">
      <c r="A93">
        <v>92</v>
      </c>
      <c r="B93" t="s">
        <v>12</v>
      </c>
      <c r="C93" t="s">
        <v>13</v>
      </c>
      <c r="D93">
        <v>2021</v>
      </c>
      <c r="E93">
        <f>"092"</f>
        <v>0</v>
      </c>
      <c r="F93" t="s">
        <v>105</v>
      </c>
      <c r="G93">
        <v>217</v>
      </c>
      <c r="H93">
        <v>168</v>
      </c>
      <c r="I93">
        <v>1635</v>
      </c>
      <c r="J93">
        <v>4447363</v>
      </c>
      <c r="K93">
        <v>2721</v>
      </c>
      <c r="L93">
        <v>6254</v>
      </c>
    </row>
    <row r="94" spans="1:12">
      <c r="A94">
        <v>93</v>
      </c>
      <c r="B94" t="s">
        <v>12</v>
      </c>
      <c r="C94" t="s">
        <v>13</v>
      </c>
      <c r="D94">
        <v>2021</v>
      </c>
      <c r="E94">
        <f>"093"</f>
        <v>0</v>
      </c>
      <c r="F94" t="s">
        <v>106</v>
      </c>
      <c r="G94">
        <v>76</v>
      </c>
      <c r="H94">
        <v>150</v>
      </c>
      <c r="I94">
        <v>911</v>
      </c>
      <c r="J94">
        <v>1224048</v>
      </c>
      <c r="K94">
        <v>1344</v>
      </c>
      <c r="L94">
        <v>1273</v>
      </c>
    </row>
    <row r="95" spans="1:12">
      <c r="A95">
        <v>94</v>
      </c>
      <c r="B95" t="s">
        <v>12</v>
      </c>
      <c r="C95" t="s">
        <v>13</v>
      </c>
      <c r="D95">
        <v>2021</v>
      </c>
      <c r="E95">
        <f>"094"</f>
        <v>0</v>
      </c>
      <c r="F95" t="s">
        <v>107</v>
      </c>
      <c r="G95">
        <v>240</v>
      </c>
      <c r="H95">
        <v>398</v>
      </c>
      <c r="I95">
        <v>1706</v>
      </c>
      <c r="J95">
        <v>5772630</v>
      </c>
      <c r="K95">
        <v>3384</v>
      </c>
      <c r="L95">
        <v>3848</v>
      </c>
    </row>
    <row r="96" spans="1:12">
      <c r="A96">
        <v>95</v>
      </c>
      <c r="B96" t="s">
        <v>12</v>
      </c>
      <c r="C96" t="s">
        <v>13</v>
      </c>
      <c r="D96">
        <v>2021</v>
      </c>
      <c r="E96">
        <f>"095"</f>
        <v>0</v>
      </c>
      <c r="F96" t="s">
        <v>108</v>
      </c>
      <c r="G96">
        <v>84</v>
      </c>
      <c r="H96">
        <v>193</v>
      </c>
      <c r="I96">
        <v>1148</v>
      </c>
      <c r="J96">
        <v>2983486</v>
      </c>
      <c r="K96">
        <v>2599</v>
      </c>
      <c r="L96">
        <v>1402</v>
      </c>
    </row>
    <row r="97" spans="1:12">
      <c r="A97">
        <v>96</v>
      </c>
      <c r="B97" t="s">
        <v>12</v>
      </c>
      <c r="C97" t="s">
        <v>13</v>
      </c>
      <c r="D97">
        <v>2021</v>
      </c>
      <c r="E97">
        <f>"096"</f>
        <v>0</v>
      </c>
      <c r="F97" t="s">
        <v>109</v>
      </c>
      <c r="G97">
        <v>546</v>
      </c>
      <c r="H97">
        <v>451</v>
      </c>
      <c r="I97">
        <v>3112</v>
      </c>
      <c r="J97">
        <v>10854945</v>
      </c>
      <c r="K97">
        <v>3488</v>
      </c>
      <c r="L97">
        <v>8226</v>
      </c>
    </row>
    <row r="98" spans="1:12">
      <c r="A98">
        <v>97</v>
      </c>
      <c r="B98" t="s">
        <v>12</v>
      </c>
      <c r="C98" t="s">
        <v>13</v>
      </c>
      <c r="D98">
        <v>2021</v>
      </c>
      <c r="E98">
        <f>"097"</f>
        <v>0</v>
      </c>
      <c r="F98" t="s">
        <v>110</v>
      </c>
      <c r="G98">
        <v>117</v>
      </c>
      <c r="H98">
        <v>151</v>
      </c>
      <c r="I98">
        <v>1016</v>
      </c>
      <c r="J98">
        <v>2844483</v>
      </c>
      <c r="K98">
        <v>2800</v>
      </c>
      <c r="L98">
        <v>2792</v>
      </c>
    </row>
    <row r="99" spans="1:12">
      <c r="A99">
        <v>98</v>
      </c>
      <c r="B99" t="s">
        <v>12</v>
      </c>
      <c r="C99" t="s">
        <v>13</v>
      </c>
      <c r="D99">
        <v>2021</v>
      </c>
      <c r="E99">
        <f>"901"</f>
        <v>0</v>
      </c>
      <c r="F99" t="s">
        <v>111</v>
      </c>
      <c r="G99">
        <v>91</v>
      </c>
      <c r="H99">
        <v>209</v>
      </c>
      <c r="I99">
        <v>1013</v>
      </c>
      <c r="J99">
        <v>4274069</v>
      </c>
      <c r="K99">
        <v>4217</v>
      </c>
      <c r="L99">
        <v>2266</v>
      </c>
    </row>
    <row r="100" spans="1:12">
      <c r="A100">
        <v>99</v>
      </c>
      <c r="B100" t="s">
        <v>12</v>
      </c>
      <c r="C100" t="s">
        <v>13</v>
      </c>
      <c r="D100">
        <v>2021</v>
      </c>
      <c r="E100">
        <f>"902"</f>
        <v>0</v>
      </c>
      <c r="F100" t="s">
        <v>112</v>
      </c>
      <c r="G100">
        <v>312</v>
      </c>
      <c r="H100">
        <v>1014</v>
      </c>
      <c r="I100">
        <v>1871</v>
      </c>
      <c r="J100">
        <v>12970203</v>
      </c>
      <c r="K100">
        <v>6934</v>
      </c>
      <c r="L100">
        <v>4359</v>
      </c>
    </row>
    <row r="101" spans="1:12">
      <c r="A101">
        <v>100</v>
      </c>
      <c r="B101" t="s">
        <v>12</v>
      </c>
      <c r="C101" t="s">
        <v>13</v>
      </c>
      <c r="D101">
        <v>2021</v>
      </c>
      <c r="E101">
        <f>"903"</f>
        <v>0</v>
      </c>
      <c r="F101" t="s">
        <v>113</v>
      </c>
      <c r="G101">
        <v>278</v>
      </c>
      <c r="H101">
        <v>480</v>
      </c>
      <c r="I101">
        <v>1492</v>
      </c>
      <c r="J101">
        <v>10043791</v>
      </c>
      <c r="K101">
        <v>6734</v>
      </c>
      <c r="L101">
        <v>4563</v>
      </c>
    </row>
    <row r="102" spans="1:12">
      <c r="A102">
        <v>101</v>
      </c>
      <c r="B102" t="s">
        <v>12</v>
      </c>
      <c r="C102" t="s">
        <v>13</v>
      </c>
      <c r="D102">
        <v>2021</v>
      </c>
      <c r="E102">
        <f>"904"</f>
        <v>0</v>
      </c>
      <c r="F102" t="s">
        <v>114</v>
      </c>
      <c r="G102">
        <v>132</v>
      </c>
      <c r="H102">
        <v>296</v>
      </c>
      <c r="I102">
        <v>683</v>
      </c>
      <c r="J102">
        <v>3668972</v>
      </c>
      <c r="K102">
        <v>5369</v>
      </c>
      <c r="L102">
        <v>2744</v>
      </c>
    </row>
    <row r="103" spans="1:12">
      <c r="A103">
        <v>102</v>
      </c>
      <c r="B103" t="s">
        <v>12</v>
      </c>
      <c r="C103" t="s">
        <v>13</v>
      </c>
      <c r="D103">
        <v>2021</v>
      </c>
      <c r="E103">
        <f>"905"</f>
        <v>0</v>
      </c>
      <c r="F103" t="s">
        <v>115</v>
      </c>
      <c r="G103">
        <v>312</v>
      </c>
      <c r="H103">
        <v>284</v>
      </c>
      <c r="I103">
        <v>1807</v>
      </c>
      <c r="J103">
        <v>10183274</v>
      </c>
      <c r="K103">
        <v>5635</v>
      </c>
      <c r="L103">
        <v>7700</v>
      </c>
    </row>
    <row r="104" spans="1:12">
      <c r="A104">
        <v>103</v>
      </c>
      <c r="B104" t="s">
        <v>12</v>
      </c>
      <c r="C104" t="s">
        <v>13</v>
      </c>
      <c r="D104">
        <v>2021</v>
      </c>
      <c r="E104">
        <f>"906"</f>
        <v>0</v>
      </c>
      <c r="F104" t="s">
        <v>116</v>
      </c>
      <c r="G104">
        <v>132</v>
      </c>
      <c r="H104">
        <v>255</v>
      </c>
      <c r="I104">
        <v>764</v>
      </c>
      <c r="J104">
        <v>3456536</v>
      </c>
      <c r="K104">
        <v>4526</v>
      </c>
      <c r="L104">
        <v>2357</v>
      </c>
    </row>
    <row r="105" spans="1:12">
      <c r="A105">
        <v>104</v>
      </c>
      <c r="B105" t="s">
        <v>12</v>
      </c>
      <c r="C105" t="s">
        <v>13</v>
      </c>
      <c r="D105">
        <v>2021</v>
      </c>
      <c r="E105">
        <f>"907"</f>
        <v>0</v>
      </c>
      <c r="F105" t="s">
        <v>117</v>
      </c>
      <c r="G105">
        <v>147</v>
      </c>
      <c r="H105">
        <v>201</v>
      </c>
      <c r="I105">
        <v>1181</v>
      </c>
      <c r="J105">
        <v>5348052</v>
      </c>
      <c r="K105">
        <v>4529</v>
      </c>
      <c r="L105">
        <v>3343</v>
      </c>
    </row>
    <row r="106" spans="1:12">
      <c r="A106">
        <v>105</v>
      </c>
      <c r="B106" t="s">
        <v>12</v>
      </c>
      <c r="C106" t="s">
        <v>13</v>
      </c>
      <c r="D106">
        <v>2021</v>
      </c>
      <c r="E106">
        <f>"908"</f>
        <v>0</v>
      </c>
      <c r="F106" t="s">
        <v>118</v>
      </c>
      <c r="G106">
        <v>68</v>
      </c>
      <c r="H106">
        <v>162</v>
      </c>
      <c r="I106">
        <v>543</v>
      </c>
      <c r="J106">
        <v>1985068</v>
      </c>
      <c r="K106">
        <v>3658</v>
      </c>
      <c r="L106">
        <v>1141</v>
      </c>
    </row>
    <row r="107" spans="1:12">
      <c r="A107">
        <v>106</v>
      </c>
      <c r="B107" t="s">
        <v>12</v>
      </c>
      <c r="C107" t="s">
        <v>13</v>
      </c>
      <c r="D107">
        <v>2021</v>
      </c>
      <c r="E107">
        <f>"909"</f>
        <v>0</v>
      </c>
      <c r="F107" t="s">
        <v>119</v>
      </c>
      <c r="G107">
        <v>85</v>
      </c>
      <c r="H107">
        <v>153</v>
      </c>
      <c r="I107">
        <v>1172</v>
      </c>
      <c r="J107">
        <v>2315279</v>
      </c>
      <c r="K107">
        <v>1975</v>
      </c>
      <c r="L107">
        <v>1438</v>
      </c>
    </row>
    <row r="108" spans="1:12">
      <c r="A108">
        <v>107</v>
      </c>
      <c r="B108" t="s">
        <v>12</v>
      </c>
      <c r="C108" t="s">
        <v>13</v>
      </c>
      <c r="D108">
        <v>2021</v>
      </c>
      <c r="E108">
        <f>"910"</f>
        <v>0</v>
      </c>
      <c r="F108" t="s">
        <v>120</v>
      </c>
      <c r="G108">
        <v>238</v>
      </c>
      <c r="H108">
        <v>351</v>
      </c>
      <c r="I108">
        <v>1882</v>
      </c>
      <c r="J108">
        <v>8119696</v>
      </c>
      <c r="K108">
        <v>4315</v>
      </c>
      <c r="L108">
        <v>5198</v>
      </c>
    </row>
    <row r="109" spans="1:12">
      <c r="A109">
        <v>108</v>
      </c>
      <c r="B109" t="s">
        <v>12</v>
      </c>
      <c r="C109" t="s">
        <v>13</v>
      </c>
      <c r="D109">
        <v>2021</v>
      </c>
      <c r="E109">
        <f>"911"</f>
        <v>0</v>
      </c>
      <c r="F109" t="s">
        <v>121</v>
      </c>
      <c r="G109">
        <v>212</v>
      </c>
      <c r="H109">
        <v>113</v>
      </c>
      <c r="I109">
        <v>712</v>
      </c>
      <c r="J109">
        <v>3977719</v>
      </c>
      <c r="K109">
        <v>5588</v>
      </c>
      <c r="L109">
        <v>3031</v>
      </c>
    </row>
    <row r="110" spans="1:12">
      <c r="A110">
        <v>109</v>
      </c>
      <c r="B110" t="s">
        <v>12</v>
      </c>
      <c r="C110" t="s">
        <v>13</v>
      </c>
      <c r="D110">
        <v>2021</v>
      </c>
      <c r="E110">
        <f>"912"</f>
        <v>0</v>
      </c>
      <c r="F110" t="s">
        <v>122</v>
      </c>
      <c r="G110">
        <v>53</v>
      </c>
      <c r="H110">
        <v>237</v>
      </c>
      <c r="I110">
        <v>2021</v>
      </c>
      <c r="J110">
        <v>2643668</v>
      </c>
      <c r="K110">
        <v>1308</v>
      </c>
      <c r="L110">
        <v>962</v>
      </c>
    </row>
    <row r="111" spans="1:12">
      <c r="A111">
        <v>110</v>
      </c>
      <c r="B111" t="s">
        <v>12</v>
      </c>
      <c r="C111" t="s">
        <v>13</v>
      </c>
      <c r="D111">
        <v>2021</v>
      </c>
      <c r="E111">
        <f>"913"</f>
        <v>0</v>
      </c>
      <c r="F111" t="s">
        <v>123</v>
      </c>
      <c r="G111">
        <v>45</v>
      </c>
      <c r="H111">
        <v>585</v>
      </c>
      <c r="I111">
        <v>1242</v>
      </c>
      <c r="J111">
        <v>2443862</v>
      </c>
      <c r="K111">
        <v>1967</v>
      </c>
      <c r="L111">
        <v>463</v>
      </c>
    </row>
    <row r="112" spans="1:12">
      <c r="A112">
        <v>111</v>
      </c>
      <c r="B112" t="s">
        <v>12</v>
      </c>
      <c r="C112" t="s">
        <v>13</v>
      </c>
      <c r="D112">
        <v>2021</v>
      </c>
      <c r="E112">
        <f>"914"</f>
        <v>0</v>
      </c>
      <c r="F112" t="s">
        <v>124</v>
      </c>
      <c r="G112">
        <v>118</v>
      </c>
      <c r="H112">
        <v>208</v>
      </c>
      <c r="I112">
        <v>1004</v>
      </c>
      <c r="J112">
        <v>4144614</v>
      </c>
      <c r="K112">
        <v>4127</v>
      </c>
      <c r="L112">
        <v>1642</v>
      </c>
    </row>
    <row r="113" spans="1:12">
      <c r="A113">
        <v>112</v>
      </c>
      <c r="B113" t="s">
        <v>12</v>
      </c>
      <c r="C113" t="s">
        <v>13</v>
      </c>
      <c r="D113">
        <v>2021</v>
      </c>
      <c r="E113">
        <f>"915"</f>
        <v>0</v>
      </c>
      <c r="F113" t="s">
        <v>125</v>
      </c>
      <c r="G113">
        <v>290</v>
      </c>
      <c r="H113">
        <v>49</v>
      </c>
      <c r="I113">
        <v>1881</v>
      </c>
      <c r="J113">
        <v>4056564</v>
      </c>
      <c r="K113">
        <v>2156</v>
      </c>
      <c r="L113">
        <v>6452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2026-06-22T14:53:05Z</dcterms:created>
  <dcterms:modified xsi:type="dcterms:W3CDTF">2026-06-22T14:53:05Z</dcterms:modified>
</cp:coreProperties>
</file>