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<sst xmlns="http://schemas.openxmlformats.org/spreadsheetml/2006/main" count="1664" uniqueCount="684">
  <si>
    <t>_id</t>
  </si>
  <si>
    <t>ERAKUNDEA_EU/ENTIDAD_EU</t>
  </si>
  <si>
    <t>ERAKUNDEA_CAS/ENTIDAD_CAS</t>
  </si>
  <si>
    <t>DATUAK ERAUZI DIREN EGUNA/FECHA EXTRACCION</t>
  </si>
  <si>
    <t>ORGANIKOA/ORGANICO</t>
  </si>
  <si>
    <t>ORGANIKOAREN DESKRIPZIOA_EU/DESCRIPCION ORGANICO_EU</t>
  </si>
  <si>
    <t>ORGANIKOAREN DESKRIPZIOA_CAS/DESCRIPCION ORGANICO_CAS</t>
  </si>
  <si>
    <t>ARDURADUNA/RESPONSABLE</t>
  </si>
  <si>
    <t>BFA</t>
  </si>
  <si>
    <t>DFB</t>
  </si>
  <si>
    <t>2018-07-16T01:00:24</t>
  </si>
  <si>
    <t xml:space="preserve">AHALDUN NAGUSIAREN KABINETEA                                </t>
  </si>
  <si>
    <t xml:space="preserve">GABINETE DEL DIPUTADO GENERAL                               </t>
  </si>
  <si>
    <t>REMENTERIA MAIZ, UNAI</t>
  </si>
  <si>
    <t>CAMAÑO ORTUZAR, IGOR</t>
  </si>
  <si>
    <t xml:space="preserve">ZERBITZU ZENTRALEN ZERBITZUA                                </t>
  </si>
  <si>
    <t xml:space="preserve">SERVICIO DE SERVICIOS CENTRALES                             </t>
  </si>
  <si>
    <t xml:space="preserve">KOMUNIKAZIORAKO ZUZENDARITZA NAGUSIA                        </t>
  </si>
  <si>
    <t xml:space="preserve">DIRECCIÓN GENERAL DE COMUNICACIÓN                           </t>
  </si>
  <si>
    <t>ORTIZ TINOCO, ESTIBALIZ</t>
  </si>
  <si>
    <t xml:space="preserve">KANPO EKINTZAKO ZUZENDARITZA NAGUSIA                        </t>
  </si>
  <si>
    <t xml:space="preserve">DIRECCIÓN GENERAL DE ACCIÓN EXTERIOR                        </t>
  </si>
  <si>
    <t>ACHUTEGUI AJURIA, JOSEBA KOLDO</t>
  </si>
  <si>
    <t xml:space="preserve">FUNTSAK KUDEATZEKO ZERBITZUA                                </t>
  </si>
  <si>
    <t xml:space="preserve">SERVICIO DE GESTIÓN FONDOS                                  </t>
  </si>
  <si>
    <t xml:space="preserve">FUNTSAK KUDEATZEKO ATALA                                    </t>
  </si>
  <si>
    <t xml:space="preserve">SECCIÓN DE GESTIÓN FONDOS                                   </t>
  </si>
  <si>
    <t xml:space="preserve">EUROPARI BURUZKO ORIENTAZIOA BIDERATZEKO ZERBITZUA          </t>
  </si>
  <si>
    <t xml:space="preserve">SERVICIO DE ORIENTACIÓN EUROPEA                             </t>
  </si>
  <si>
    <t xml:space="preserve">EUROPARI BURUZKO ORIENTAZIOA BIDERATZEKO ATALA              </t>
  </si>
  <si>
    <t xml:space="preserve">SECCIÓN DE ORIENTACIÓN EUROPEA                              </t>
  </si>
  <si>
    <t xml:space="preserve">BIZKAIKO BEHATOKIAREN ZUZENDARITZA NAGUSIA.                 </t>
  </si>
  <si>
    <t xml:space="preserve">DIRECCIÓN GENERAL DEL OBSERVATORIO DE BIZKAIA.              </t>
  </si>
  <si>
    <t>LEIZAOLA ZULUETA, MAITANE</t>
  </si>
  <si>
    <t xml:space="preserve">BIZKAIKO BEHATOKIAREN ZERBITZUA                             </t>
  </si>
  <si>
    <t xml:space="preserve">SERVICIO DEL OBSERVATORIO DE BIZKAIA                        </t>
  </si>
  <si>
    <t xml:space="preserve">IRAUNKORTASUNA ETA INGURUNE NATURALA ZAINTZEKO SAILA        </t>
  </si>
  <si>
    <t xml:space="preserve">DEPARTAMENTO DE SOSTENIBILIDAD Y MEDIO NATURAL              </t>
  </si>
  <si>
    <t>UNZUETA TORRE, ELENA</t>
  </si>
  <si>
    <t xml:space="preserve">IRAUNKORT.ETA INGURUNE NATURALA ZAINTZ.SAILAREN ZZ.OO.ZERB. </t>
  </si>
  <si>
    <t>SERVICIO SERVICIOS GENERALES DE SOSTENIBILIDAD Y MED.NATURAL</t>
  </si>
  <si>
    <t xml:space="preserve">GIZA BALIABIDEEN ETA ANTOLAKETAREN ATALA                    </t>
  </si>
  <si>
    <t xml:space="preserve">SECCIÓN DE RECURSOS HUMANOS Y ORGANIZACIÓN                  </t>
  </si>
  <si>
    <t xml:space="preserve">EKONOMIA ETA AURREKONTUAK KUDEATZEKO ATALA                  </t>
  </si>
  <si>
    <t xml:space="preserve">SECCIÓN DE GESTIÓN ECONÓMICO-PRESUPUESTARIA                 </t>
  </si>
  <si>
    <t xml:space="preserve">AHOLKULARITZA ETA ARAU GARAPENE BIDERATZEKO ZERBITZUA       </t>
  </si>
  <si>
    <t xml:space="preserve">SERVICIO DE ASESORÍA Y DESARROLLO NORMATIVO                 </t>
  </si>
  <si>
    <t xml:space="preserve">INFORMAZIO ETA AHOLKULARITZA ATALA                          </t>
  </si>
  <si>
    <t xml:space="preserve">SECCIÓN DE INFORMACIÓN Y ASESORÍA                           </t>
  </si>
  <si>
    <t xml:space="preserve">ARAUBIDE JURIDIKOAREN ETA KONTRATAZIOAREN ATALA             </t>
  </si>
  <si>
    <t xml:space="preserve">SECCIÓN DE RÉGIMEN JURÍDICO Y CONTRATACIÓN                  </t>
  </si>
  <si>
    <t xml:space="preserve">NEKAZARITZA ZUZENDARITZA NAGUSIA                            </t>
  </si>
  <si>
    <t xml:space="preserve">DIRECCIÓN GENERAL DE AGRICULTURA                            </t>
  </si>
  <si>
    <t>ISLA LLONA, LUCIA</t>
  </si>
  <si>
    <t xml:space="preserve">ABELTZAINTZA ZERBITZUA                                      </t>
  </si>
  <si>
    <t xml:space="preserve">SERVICIO DE GANADERÍA                                       </t>
  </si>
  <si>
    <t xml:space="preserve">ABERE OSASUN ETA ONGIZATERAKO ATALA                         </t>
  </si>
  <si>
    <t xml:space="preserve">SECCIÓN DE SANIDAD Y BIENESTAR ANIMAL                       </t>
  </si>
  <si>
    <t xml:space="preserve">ABEREEN AUKERAKETA ETA HOBEKUNTZARAKO ATALA                 </t>
  </si>
  <si>
    <t xml:space="preserve">SECCIÓN DE SELECCIÓN Y MEJORA GANADERA                      </t>
  </si>
  <si>
    <t xml:space="preserve">NEKAZARITZA ZERBITZUA                                       </t>
  </si>
  <si>
    <t xml:space="preserve">SERVICIO AGRÍCOLA                                           </t>
  </si>
  <si>
    <t xml:space="preserve">LANDARE EKOIZPENAREN ATALA                                  </t>
  </si>
  <si>
    <t xml:space="preserve">SECCIÓN DE PRODUCCIÓN VEGETAL                               </t>
  </si>
  <si>
    <t>NEKAZARITZAREN HOBEKUNTZA ETA LANDARE BABESA BULTZATZ. ATALA</t>
  </si>
  <si>
    <t xml:space="preserve">SECCIÓN DE MEJORA AGRÍCOLA Y PROTECCIÓN VEGETAL             </t>
  </si>
  <si>
    <t xml:space="preserve">LANDA GARAPENERAKO ZERBITZUA                                </t>
  </si>
  <si>
    <t xml:space="preserve">SERVICIO DE DESARROLLO RURAL                                </t>
  </si>
  <si>
    <t xml:space="preserve">LANDA AZPIEGITUREN ATALA                                    </t>
  </si>
  <si>
    <t xml:space="preserve">SECCIÓN DE INFRAESTRUCTURAS RURALES                         </t>
  </si>
  <si>
    <t xml:space="preserve">NEKAZARITZA EGITUREN ATALA                                  </t>
  </si>
  <si>
    <t xml:space="preserve">SECCIÓN DE ESTRUCTURAS AGRARIAS                             </t>
  </si>
  <si>
    <t xml:space="preserve">NEKAZARITZARI LAGUNTZEKO ATALA                              </t>
  </si>
  <si>
    <t xml:space="preserve">SECCIÓN DE ASISTENCIA AGRARIA                               </t>
  </si>
  <si>
    <t xml:space="preserve">BASO ZERBITZUA                                              </t>
  </si>
  <si>
    <t xml:space="preserve">SERVICIO DE MONTES                                          </t>
  </si>
  <si>
    <t xml:space="preserve">BASOAK ZAINDU ETA ANTOLATZEKO ATALA (I.ALDEA)               </t>
  </si>
  <si>
    <t xml:space="preserve">SECCIÓN DE CONSERVACIÓN Y ORDENACIÓN FORESTAL (ZONA I)      </t>
  </si>
  <si>
    <t xml:space="preserve">BASOAK ZAINDU ETA ANTOLATZEKO ATALA (II.ALDEA)              </t>
  </si>
  <si>
    <t xml:space="preserve">SECCIÓN DE CONSERVACIÓN Y ORDENACIÓN FORESTAL (ZONA II)     </t>
  </si>
  <si>
    <t xml:space="preserve">BASOAK ZAINDU ETA ANTOLATZEKO ATALA (III.ALDEA)             </t>
  </si>
  <si>
    <t xml:space="preserve">SECCIÓN DE CONSERVACIÓN Y ORDENACIÓN FORESTAL (ZONA III)    </t>
  </si>
  <si>
    <t>BASO-JABETZA PUBLIK.BABES, ESPERIMENT.ETA DEFENTSARAKO ATALA</t>
  </si>
  <si>
    <t>SECCIÓN DE PROTECC., EXPERIMENT.Y DEFENSA PROP.FORES.PÚBLICA</t>
  </si>
  <si>
    <t xml:space="preserve">EHIZA FAUNA ETA ARRANTZA KUDEATZEKO ZERBITZUA               </t>
  </si>
  <si>
    <t xml:space="preserve">SERVICIO DE FAUNA CINEGÉTICA Y PESCA                        </t>
  </si>
  <si>
    <t xml:space="preserve">EHIZA ETA IBAIETAKO ARRANTZA ATALA                          </t>
  </si>
  <si>
    <t xml:space="preserve">SECCIÓN DE CAZA Y PESCA CONTINENTAL                         </t>
  </si>
  <si>
    <t xml:space="preserve">FAUNA BASATIAREN ETA ABERE ESPERIMENTAZIOAREN ATALA         </t>
  </si>
  <si>
    <t xml:space="preserve">SECCIÓN DE FAUNA SILVESTRE Y EXPERIMENTACIÓN ANIMAL         </t>
  </si>
  <si>
    <t xml:space="preserve">INGURUMENEKO ZUZENDARITZA NAGUSIA                           </t>
  </si>
  <si>
    <t xml:space="preserve">DIRECCIÓN GENERAL DE MEDIO AMBIENTE                         </t>
  </si>
  <si>
    <t>GANGOITI CISCAR, UNAI MARCOS</t>
  </si>
  <si>
    <t xml:space="preserve">INGURUMENAREN KALITATEA ZAINTZEKO ZERBITZUA                 </t>
  </si>
  <si>
    <t xml:space="preserve">SERVICIO DE CALIDAD AMBIENTAL                               </t>
  </si>
  <si>
    <t>INGURUMEN IRAUNKORRA ETA INGURUM.HEZKUNTZA BULTZATZEKO ATALA</t>
  </si>
  <si>
    <t xml:space="preserve">SECCIÓN DE SOSTENIBILIDAD Y EDUCACIÓN AMBIENTAL             </t>
  </si>
  <si>
    <t xml:space="preserve">INGURUMENAREN GAINEKO ERAGINAREN EBALUAZIORAKO ATALA        </t>
  </si>
  <si>
    <t xml:space="preserve">SECCIÓN DE EVALUACIÓN DE IMPACTO AMBIENTAL                  </t>
  </si>
  <si>
    <t xml:space="preserve">NATURA ONDAREA ZAINTZEKO ZERBITZUA                          </t>
  </si>
  <si>
    <t xml:space="preserve">SERVICIO DE PATRIMONIO NATURAL                              </t>
  </si>
  <si>
    <t xml:space="preserve">BIODIBERTSITATEA ETA PASAIA ZAINTZEKO ATALA                 </t>
  </si>
  <si>
    <t xml:space="preserve">SECCIÓN DE BIODIVERSIDAD Y PAISAJE                          </t>
  </si>
  <si>
    <t xml:space="preserve">NATURAGUNE BABESTUAK KUDEATZEKO ATALA                       </t>
  </si>
  <si>
    <t xml:space="preserve">SECCIÓN DE GESTIÓN DE ESPACIOS NATURALES PROTEGIDOS         </t>
  </si>
  <si>
    <t xml:space="preserve">HIDROLOGIA ZERBITZUA                                        </t>
  </si>
  <si>
    <t xml:space="preserve">SERVICIO DE HIDROLOGIA                                      </t>
  </si>
  <si>
    <t xml:space="preserve">INGURUMENA KUDEATZEKO ZERBITZUA                             </t>
  </si>
  <si>
    <t xml:space="preserve">SERVICIO DE GESTIÓN AMBIENTAL                               </t>
  </si>
  <si>
    <t xml:space="preserve">INGURUMEN AZPIEGITUREN ATALA                                </t>
  </si>
  <si>
    <t xml:space="preserve">SECCIÓN DE INFRAESTRUCTURAS AMBIENTALES                     </t>
  </si>
  <si>
    <t xml:space="preserve">INGURUMENA LEHENGORATZEKO ATALA                             </t>
  </si>
  <si>
    <t xml:space="preserve">SECCIÓN DE RECUPERACIÓN AMBIENTAL                           </t>
  </si>
  <si>
    <t xml:space="preserve">GIZARTE EKINTZA SAILA                                       </t>
  </si>
  <si>
    <t xml:space="preserve">DEPARTAMENTO DE ACCIÓN SOCIAL                               </t>
  </si>
  <si>
    <t>SANCHEZ ROBLES, MARIA ISABEL</t>
  </si>
  <si>
    <t xml:space="preserve">ADMINISTRAZIORAKO ETA GIZARTE SUSTAPENERAKO ZUZEND.NAGUSIA  </t>
  </si>
  <si>
    <t xml:space="preserve">DIRECCIÓN GENERAL DE ADMINISTRACIÓN Y PROMOCIÓN SOCIAL      </t>
  </si>
  <si>
    <t>ITURRATE IBARRA, MAITE DE</t>
  </si>
  <si>
    <t xml:space="preserve">GIZARTE EKINTZAKO ZERBITZU OROKORREN ZERBITZUA              </t>
  </si>
  <si>
    <t xml:space="preserve">SERVICIO DE SERVICIOS GENERALES DE ACCIÓN SOCIAL            </t>
  </si>
  <si>
    <t xml:space="preserve">BERRIKUNTZA ETA SISTEMEN ATALA                              </t>
  </si>
  <si>
    <t xml:space="preserve">SECCIÓN DE INNOVACIÓN Y SISTEMAS                            </t>
  </si>
  <si>
    <t xml:space="preserve">FINANTZA ZERBITZUA                                          </t>
  </si>
  <si>
    <t xml:space="preserve">SERVICIO DE FINANZAS                                        </t>
  </si>
  <si>
    <t xml:space="preserve">EKONOMIA ETA AURREKONTU ATALA                               </t>
  </si>
  <si>
    <t xml:space="preserve">SECCIÓN ECONÓMICO-PRESUPUESTARIA                            </t>
  </si>
  <si>
    <t xml:space="preserve">BARNE KUDEAKETAREN ATALA                                    </t>
  </si>
  <si>
    <t xml:space="preserve">SECCIÓN DE GESTIÓN INTERNA                                  </t>
  </si>
  <si>
    <t xml:space="preserve">ERAKUNDE JARDUEREN ETA GIZARTE PROIEKTUEN ZERBITZUA         </t>
  </si>
  <si>
    <t>SERVICIO DE ACTUACIONES INSTITUCIONALES Y PROYECTOS SOCIALES</t>
  </si>
  <si>
    <t xml:space="preserve">ERAKUNDE JARDUEREN ATALA                                    </t>
  </si>
  <si>
    <t xml:space="preserve">SECCIÓN DE ACTUACIONES INSTITUCIONALES                      </t>
  </si>
  <si>
    <t xml:space="preserve">IKUSKAPEN ETA KONTROL ZERBITZUA                             </t>
  </si>
  <si>
    <t xml:space="preserve">SERVICIO DE INSPECCIÓN Y CONTROL                            </t>
  </si>
  <si>
    <t xml:space="preserve">KONTROL ATALA                                               </t>
  </si>
  <si>
    <t xml:space="preserve">SECCIÓN DE CONTROL                                          </t>
  </si>
  <si>
    <t xml:space="preserve">IKUSKAPEN ATALA                                             </t>
  </si>
  <si>
    <t xml:space="preserve">SECCIÓN DE INSPECCIÓN                                       </t>
  </si>
  <si>
    <t xml:space="preserve">UMEEN ZERBITZUA                                             </t>
  </si>
  <si>
    <t xml:space="preserve">SERVICIO DE INFANCIA                                        </t>
  </si>
  <si>
    <t xml:space="preserve">HARRERA, EBALUAZIO ETA ORIENTAZIO ATALA                     </t>
  </si>
  <si>
    <t xml:space="preserve">SECCIÓN DE RECEPCIÓN, VALORACIÓN Y ORIENTACIÓN              </t>
  </si>
  <si>
    <t xml:space="preserve">FAMILIA HARRERAREN ETA ADOPZIOEN ATALA                      </t>
  </si>
  <si>
    <t xml:space="preserve">SECCIÓN DE ACOGIMIENTO FAMILIAR Y ADOPCIONES                </t>
  </si>
  <si>
    <t xml:space="preserve">AUTONOMIA PERTSONALA SUSTATZEKO ZUZENDARITZA NAGUSIA        </t>
  </si>
  <si>
    <t xml:space="preserve">DIRECCIÓN GENERAL DE PROMOCIÓN DE LA AUTONOMIÍA PERSONAL    </t>
  </si>
  <si>
    <t>MURILLO CORZO, SERGIO</t>
  </si>
  <si>
    <t xml:space="preserve">PERTSONEN AUTONOMIA SUSTATZEKO ZUZENDARIORDETZA NAGUSIA     </t>
  </si>
  <si>
    <t xml:space="preserve">SUBDIRECCIÓN GEN.PARA LA PROMOCIÓN DE LA AUTONOMÍA PERSONAL </t>
  </si>
  <si>
    <t xml:space="preserve">ZENTROEN ZERBITZUA                                          </t>
  </si>
  <si>
    <t xml:space="preserve">SERVICIO DE CENTROS                                         </t>
  </si>
  <si>
    <t xml:space="preserve">MENDETASUN EGOERAN DAUDEN PERTSONENTZAKO ZENTROEN ATALA     </t>
  </si>
  <si>
    <t xml:space="preserve">SECCIÓN DE CENTROS PARA PERSONAS DEPENDIENTES               </t>
  </si>
  <si>
    <t xml:space="preserve">DESGAITASUNEN BAT DUTEN PERTSONENTZAKO ZENTROEN ATALA       </t>
  </si>
  <si>
    <t xml:space="preserve">SECCIÓN DE CENTROS PARA PERSONAS CON DISCAPACIDAD           </t>
  </si>
  <si>
    <t xml:space="preserve">PRESTAZIOEN ETA DIRU-LAGUNTZEN ZERBITZUA                    </t>
  </si>
  <si>
    <t xml:space="preserve">SERVICIO DE PRESTACIONES Y SUBVENCIONES                     </t>
  </si>
  <si>
    <t xml:space="preserve">LAGUNTZEN ETA DIRU-LAGUNTZEN ATALA                          </t>
  </si>
  <si>
    <t xml:space="preserve">SECCIÓN DE AYUDAS Y SUBVENCIONES                            </t>
  </si>
  <si>
    <t xml:space="preserve">PRESTAZIOEN ATALA                                           </t>
  </si>
  <si>
    <t xml:space="preserve">SECCIÓN DE PRESTACIONES                                     </t>
  </si>
  <si>
    <t xml:space="preserve">EBALUAZIO ETA ORIENTAZIO ZERBITZUA                          </t>
  </si>
  <si>
    <t xml:space="preserve">SERVICIO DE VALORACIÓN Y ORIENTACIÓN                        </t>
  </si>
  <si>
    <t xml:space="preserve">MENDETASUNAREN EBALUAZIORAKO ETA ORIENTAZIORAKO ATALA       </t>
  </si>
  <si>
    <t xml:space="preserve">SECCIÓN DE VALORACIÓN Y ORIENTACIÓN DE LA DEPENDENCIA       </t>
  </si>
  <si>
    <t xml:space="preserve">DESGAITASUNA EBALUATZEKO ATALA                              </t>
  </si>
  <si>
    <t xml:space="preserve">SECCIÓN DE VALORACIÓN DE LA DISCAPACIDAD                    </t>
  </si>
  <si>
    <t xml:space="preserve">EUSKARA ETA KULTURA SAILA                                   </t>
  </si>
  <si>
    <t xml:space="preserve">DEPARTAMENTO DE EUSKERA Y CULTURA                           </t>
  </si>
  <si>
    <t>BILBAO IBARRA, LOREA</t>
  </si>
  <si>
    <t xml:space="preserve">EUSKARA ETA KULTURAKO ZERBITZU OROKORREN ZERBITZUA          </t>
  </si>
  <si>
    <t xml:space="preserve">SERVICIO DE SERVICIOS GENERALES DE EUSKERA Y CULTURA        </t>
  </si>
  <si>
    <t xml:space="preserve">AHOLKULARITZA TEKNIKOAREN ETA LANGILERIAREN ATALA           </t>
  </si>
  <si>
    <t xml:space="preserve">SECCIÓN DE ASESORÍA TÉCNICA Y PERSONAL                      </t>
  </si>
  <si>
    <t xml:space="preserve">AURREKONTUEN ETA KUDEAKETAREN ATALA                         </t>
  </si>
  <si>
    <t xml:space="preserve">SECCIÓN DE PRESUPUESTOS Y GESTIÓN                           </t>
  </si>
  <si>
    <t xml:space="preserve">KIROL ZERBITZUA                                             </t>
  </si>
  <si>
    <t xml:space="preserve">SERVICIO DE DEPORTES                                        </t>
  </si>
  <si>
    <t xml:space="preserve">ESKOLA KIROLAREN ATALA                                      </t>
  </si>
  <si>
    <t xml:space="preserve">SECCIÓN DE DEPORTE ESCOLAR                                  </t>
  </si>
  <si>
    <t xml:space="preserve">KIROL FEDERATUAREN ATALA                                    </t>
  </si>
  <si>
    <t xml:space="preserve">SECCIÓN DE DEPORTE FEDERADO                                 </t>
  </si>
  <si>
    <t xml:space="preserve">UDAL KIROLAREN ETA KIROL AZPIEGITUREN ATALA                 </t>
  </si>
  <si>
    <t xml:space="preserve">SECCIÓN DE DEPORTE MUNICIPAL E INFRAESTRUCTURAS DEPORTIVAS  </t>
  </si>
  <si>
    <t xml:space="preserve">EUSKARA ZUZENDARITZA NAGUSIA                                </t>
  </si>
  <si>
    <t xml:space="preserve">DIRECCIÓN GENERAL DE EUSKERA                                </t>
  </si>
  <si>
    <t>CASTRO RUBALCABA, ANA MARIA DE</t>
  </si>
  <si>
    <t xml:space="preserve">EUSKARA ZERBITZUA                                           </t>
  </si>
  <si>
    <t xml:space="preserve">SERVICIO DE EUSKERA                                         </t>
  </si>
  <si>
    <t xml:space="preserve">HIZKUNTZ NORMALIZAZIO ATALA                                 </t>
  </si>
  <si>
    <t xml:space="preserve">SECCIÓN DE NORMALIZACIÓN LINGÜÍSTICA                        </t>
  </si>
  <si>
    <t xml:space="preserve">HIZKUNTZA GIZARTERATZEKO ATALA                              </t>
  </si>
  <si>
    <t xml:space="preserve">SECCIÓN DE SOCIALIZACIÓN DE LA LENGUA                       </t>
  </si>
  <si>
    <t xml:space="preserve">ITZULPEN, TERMINOLOGIA ETA HIZKUNTZ TEKNOLOGIAREN ATALA     </t>
  </si>
  <si>
    <t>SECCIÓN DE TRADUCCIÓN, TERMINOLOGÍA Y TECNOLOGÍA LINGUÍSTICA</t>
  </si>
  <si>
    <t xml:space="preserve">KULTURA ZUZENDARITZA NAGUSIA                                </t>
  </si>
  <si>
    <t xml:space="preserve">DIRECCIÓN GENERAL DE CULTURA                                </t>
  </si>
  <si>
    <t>ITURBE AMOREBIETA, JOSEBA ANDONI</t>
  </si>
  <si>
    <t xml:space="preserve">KULTURA ONDAREAREN ZERBITZUA                                </t>
  </si>
  <si>
    <t xml:space="preserve">SERVICIO DE PATRIMONIO CULTURAL                             </t>
  </si>
  <si>
    <t xml:space="preserve">FORU AGIRITEGI HISTORIKOAREN ATALA                          </t>
  </si>
  <si>
    <t xml:space="preserve">SECCIÓN DE ARCHIVO HISTÓRICO FORAL                          </t>
  </si>
  <si>
    <t xml:space="preserve">ESKU-HARTZE ARKITEKTONIKOAREN ATALA                         </t>
  </si>
  <si>
    <t xml:space="preserve">SECCIÓN DE INTERVENCIÓN ARQUITECTÓNICA                      </t>
  </si>
  <si>
    <t xml:space="preserve">FUNTS BIBLIOGRAF.KUD. ETA FORU LIBURUT.SUSTATZEKO ATALA     </t>
  </si>
  <si>
    <t xml:space="preserve">SECCIÓN FONDOS BIBLIOGRÁFICOS Y PROMOCIÓN BIBLIOTECA FORAL  </t>
  </si>
  <si>
    <t xml:space="preserve">LIBURUZAINTZA AHOLKULARITZARAKO ATALA                       </t>
  </si>
  <si>
    <t xml:space="preserve">SECCIÓN DE ASESORAMIENTO BIBLIOTECARIO                      </t>
  </si>
  <si>
    <t xml:space="preserve">KULTUR EKINTZAKO ZERBITZUA                                  </t>
  </si>
  <si>
    <t xml:space="preserve">SERVICIO DE ACCIÓN CULTURAL                                 </t>
  </si>
  <si>
    <t xml:space="preserve">ARGITALPENEN ETA KULTURA ZABALKUNDEAREN ATALA               </t>
  </si>
  <si>
    <t xml:space="preserve">SECCIÓN DE PUBLICACIONES Y DIFUSIÓN CULTURAL                </t>
  </si>
  <si>
    <t xml:space="preserve">GIZARTE-HEZKUNTZA GARATZEKO ATALA                           </t>
  </si>
  <si>
    <t xml:space="preserve">SECCIÓN DE PROGRAMAS SOCIOEDUCATIVOS                        </t>
  </si>
  <si>
    <t xml:space="preserve">OGASUN ETA FINANTZA SAILA                                   </t>
  </si>
  <si>
    <t xml:space="preserve">DEPARTAMENTO DE HACIENDA Y FINANZAS                         </t>
  </si>
  <si>
    <t>IRUARRIZAGA ARTARAZ, JOSE MARIA</t>
  </si>
  <si>
    <t xml:space="preserve">IDAZKARITZA OROKOR TEKNIKOA                                 </t>
  </si>
  <si>
    <t xml:space="preserve">SECRETARÍA GENERAL TÉCNICA                                  </t>
  </si>
  <si>
    <t xml:space="preserve">EKONOMI AHOLKULARITZA ZERBITZUA                             </t>
  </si>
  <si>
    <t xml:space="preserve">SERVICIO DE ASESORÍA ECONÓMICA                              </t>
  </si>
  <si>
    <t xml:space="preserve">ERAKUNDEEN ARTEKO KONPROMISOEN ATALA                        </t>
  </si>
  <si>
    <t xml:space="preserve">SECCIÓN DE COMPROMISOS INSTITUCIONALES                      </t>
  </si>
  <si>
    <t xml:space="preserve">EKONOMI AZTERLANEN ATALA                                    </t>
  </si>
  <si>
    <t xml:space="preserve">SECCIÓN DE ESTUDIOS ECONÓMICOS                              </t>
  </si>
  <si>
    <t xml:space="preserve">LEGE AHOLKULARITZA ZERBITZUA                                </t>
  </si>
  <si>
    <t xml:space="preserve">SERVICIO DE ASESORÍA JURÍDICA                               </t>
  </si>
  <si>
    <t xml:space="preserve">ZERGA POLITIKOAREN ZERBITZUA                                </t>
  </si>
  <si>
    <t xml:space="preserve">SERVICIO DE POLÍTICA FISCAL                                 </t>
  </si>
  <si>
    <t xml:space="preserve">ZERGA INFORMATIKAREN ATALA                                  </t>
  </si>
  <si>
    <t xml:space="preserve">SECCIÓN DE INFORMÁTICA TRIBUTARIA                           </t>
  </si>
  <si>
    <t xml:space="preserve">ZERGA AZTERLANEN ATALA                                      </t>
  </si>
  <si>
    <t xml:space="preserve">SECCIÓN DE ESTUDIOS TRIBUTARIOS                             </t>
  </si>
  <si>
    <t xml:space="preserve">ARAU GARAPENAREN ATALA                                      </t>
  </si>
  <si>
    <t xml:space="preserve">SECCIÓN DE DESARROLLO NORMATIVO                             </t>
  </si>
  <si>
    <t xml:space="preserve">OGASUNEKO ZUZENDARITZA NAGUSIA                              </t>
  </si>
  <si>
    <t xml:space="preserve">DIRECCIÓN GENERAL DE HACIENDA                               </t>
  </si>
  <si>
    <t>SOLOETA ERASO, AITOR</t>
  </si>
  <si>
    <t xml:space="preserve">ZERGAK KUDEATZEKO ETA ZERGADUNARI LAGUNTZEKO ZUZENDARIORD.  </t>
  </si>
  <si>
    <t>SUBDIRECCIÓN GESTIÓN TRIBUTARIA Y ASISTENC. AL CONTRIBUYENTE</t>
  </si>
  <si>
    <t xml:space="preserve">ZUZENEKO ZERGEN ZERBITZUA                                   </t>
  </si>
  <si>
    <t xml:space="preserve">SERVICIO DE TRIBUTOS DIRECTOS                               </t>
  </si>
  <si>
    <t>JARDUERA ENPRES.ETA PROFES. EGIAZTAPEN.ETA INFORMAZIORAKO AT</t>
  </si>
  <si>
    <t>SECC.DE COMPROBACIÓN DE ACT.EMPRESAR.Y PROFES. E INFORMACIÓN</t>
  </si>
  <si>
    <t>COZIETATEEN GAI.ZERG.,EG.EZ DIR.ERREN.GAI.ZERG.ETA K.O.ATALA</t>
  </si>
  <si>
    <t xml:space="preserve">SECC.DE IMP.SOBRE SOCIEDADES Y RENTA NO RESID.Y PAG.CUENTA  </t>
  </si>
  <si>
    <t xml:space="preserve">OINORDETZA ETA DOHAINTZEN GAINEKO ZERGAREN ATALA            </t>
  </si>
  <si>
    <t xml:space="preserve">SECCIÓN DE IMPUESTO SOBRE SUCESIONES Y DONACIONES           </t>
  </si>
  <si>
    <t>P.F.E.GAINEKO ZERGAREN ETA ONDAREAREN GAINEKO ZERGAREN ATALA</t>
  </si>
  <si>
    <t xml:space="preserve">SECCIÓN DE I.R.P.F. E IMPUESTO SOBRE EL PATRIMONIO          </t>
  </si>
  <si>
    <t xml:space="preserve">ZEHARKAKO ZERGEN ZERBITZUA                                  </t>
  </si>
  <si>
    <t xml:space="preserve">SERVICIO DE TRIBUTOS INDIRECTOS                             </t>
  </si>
  <si>
    <t>ONDARE ESKUALDAKETEN ETA EGINTZA JURIDIKO DOKUM.GAI.ZERG.AT.</t>
  </si>
  <si>
    <t xml:space="preserve">SECCIÓN DE IMP. SOBRE TRANSMISIONES PATRIMONIALES Y A.J.D.  </t>
  </si>
  <si>
    <t xml:space="preserve">BALIO ERANTSIAREN GAINEKO ZERGAREN ATALA                    </t>
  </si>
  <si>
    <t xml:space="preserve">SECCIÓN DE IMPUESTO SOBRE VALOR AÑADIDO                     </t>
  </si>
  <si>
    <t>Z.GARRAIOB.G.ZERG.BER.,ASEG.PRIM.G.ZERG.ETA JOK.G.ZERG.T.AT.</t>
  </si>
  <si>
    <t>SECC.IMP.ESP.MED.TRANSP.SEG.TRANS.VEHIC.,IMP.P.SEG. Y T.F.J.</t>
  </si>
  <si>
    <t>FABRIKAZIOAREN GAIN. ZERGA BEREZIEN ETA INGURUMEN ZERGEN AT.</t>
  </si>
  <si>
    <t>SECCIÓN DE IMP.ESPECIALES DE FABRICACIÓN E IMP.MEDIOAMBIENT.</t>
  </si>
  <si>
    <t xml:space="preserve">ZENTSUAK KONTROLATZEKO ETA UDAL ZERGAK KUDEATZEKO ZERBITZUA </t>
  </si>
  <si>
    <t xml:space="preserve">SERVICIO DE CONTROL CENSAL Y TRIBUTOS LOCALES               </t>
  </si>
  <si>
    <t>EKONOM.JARDUER.GAI.ZERG.,BES.SARR.PUBL.BAT. ETA INF.AIT.ATAL</t>
  </si>
  <si>
    <t>SECCIÓN DE IMP.SOBRE ACTIV.ECON.Y OTROS INGR.PUBL.Y DEC.INF.</t>
  </si>
  <si>
    <t xml:space="preserve">ZERGA ZENTSUEN ATALA                                        </t>
  </si>
  <si>
    <t xml:space="preserve">SECCIÓN DE CENSOS FISCALES                                  </t>
  </si>
  <si>
    <t xml:space="preserve">ONDASUN HIGIEZINEN GAINEKO ZERGAREN ATALA                   </t>
  </si>
  <si>
    <t xml:space="preserve">SECCIÓN DE IMPUESTO SOBRE BIENES INMUEBLES                  </t>
  </si>
  <si>
    <t xml:space="preserve">IDENTIFIKAZIO ETA EUSKARRIEN ATALA                          </t>
  </si>
  <si>
    <t xml:space="preserve">SECCIÓN DE IDENTIFICACIÓN Y SOPORTE                         </t>
  </si>
  <si>
    <t xml:space="preserve">ZERGADUNARENTZAKO INFORMAZIO ETA LAGUNTZA ZERBITZUA         </t>
  </si>
  <si>
    <t xml:space="preserve">SERVICIO DE INFORMACIÓN Y ASISTENCIA AL CONTRIBUYENTE       </t>
  </si>
  <si>
    <t xml:space="preserve">ZERGA INFORMAZIOAREN ATALA                                  </t>
  </si>
  <si>
    <t xml:space="preserve">SECCIÓN DE INFORMACIÓN TRIBUTARIA                           </t>
  </si>
  <si>
    <t xml:space="preserve">ERREGISTROAREN ETA JAKINARAZPENEN ATALA                     </t>
  </si>
  <si>
    <t xml:space="preserve">SECCIÓN DE REGISTRO Y NOTIFICACIONES                        </t>
  </si>
  <si>
    <t xml:space="preserve">BULEGO DESZENTRALIZATUAK KOORDINATZEKO ATALA                </t>
  </si>
  <si>
    <t xml:space="preserve">SECCIÓN DE COORDINACIÓN DE OFICINAS DESCENTRALIZADAS        </t>
  </si>
  <si>
    <t xml:space="preserve">HERRITARREI ADMINISTRAZIO ELEKTRONIKOKO ZERB.EMATEKO ATALA  </t>
  </si>
  <si>
    <t xml:space="preserve">SECCIÓN DE SERVICIOS DE ADMIN. ELECTRÓNICA A LA CIUDADANÍA  </t>
  </si>
  <si>
    <t xml:space="preserve">IKUSKAPEN ZUZENDARIORDETZA                                  </t>
  </si>
  <si>
    <t xml:space="preserve">SUBDIRECCIÓN DE INSPECCIÓN                                  </t>
  </si>
  <si>
    <t xml:space="preserve">BULEGO TEKNIKOAREN ATALA                                    </t>
  </si>
  <si>
    <t xml:space="preserve">SECCIÓN DE OFICINA TÉCNICA                                  </t>
  </si>
  <si>
    <t xml:space="preserve">IKUSKARITZA KOORDINATZEKO ZERBITZUA                         </t>
  </si>
  <si>
    <t xml:space="preserve">SERVICIO DE COORDINACIÓN DE LA INSPECCIÓN                   </t>
  </si>
  <si>
    <t xml:space="preserve">ZERGA-AGIRIEN ATALA                                         </t>
  </si>
  <si>
    <t xml:space="preserve">SECCIÓN DE DOCUMENTACIÓN FISCAL                             </t>
  </si>
  <si>
    <t xml:space="preserve">ZERGA AGENTEEN ATALA                                        </t>
  </si>
  <si>
    <t xml:space="preserve">SECCIÓN DE AGENTES FISCALES                                 </t>
  </si>
  <si>
    <t xml:space="preserve">PLANGINTZA ZERBITZUA                                        </t>
  </si>
  <si>
    <t xml:space="preserve">SERVICIO DE PLANIFICACIÓN                                   </t>
  </si>
  <si>
    <t xml:space="preserve">AUDITORIA INFORMATIKOAREN ZERBITZUA                         </t>
  </si>
  <si>
    <t xml:space="preserve">SERVICIO DE AUDITORÍA INFORMÁTICA                           </t>
  </si>
  <si>
    <t xml:space="preserve">IKUSKAPEN JARDUEREN ZERBITZUA                               </t>
  </si>
  <si>
    <t xml:space="preserve">SERVICIO DE ACTUACIONES INSPECTORAS                         </t>
  </si>
  <si>
    <t xml:space="preserve">ZERGA-BILKETA ZUZENDARIORDETZA                              </t>
  </si>
  <si>
    <t xml:space="preserve">SUBDIRECCIÓN DE RECAUDACIÓN                                 </t>
  </si>
  <si>
    <t xml:space="preserve">ZERGABILKETA ZERBITZUA                                      </t>
  </si>
  <si>
    <t xml:space="preserve">SERVICIO DE RECAUDACIÓN                                     </t>
  </si>
  <si>
    <t xml:space="preserve">GERORAPENEN ATALA                                           </t>
  </si>
  <si>
    <t xml:space="preserve">SECCIÓN DE APLAZAMIENTOS                                    </t>
  </si>
  <si>
    <t xml:space="preserve">ZERGA-BILKETA KUDEATZEKO ATALA                              </t>
  </si>
  <si>
    <t xml:space="preserve">SECCIÓN DE GESTIÓN RECAUDATORIA                             </t>
  </si>
  <si>
    <t xml:space="preserve">JARDUKETA BEREZIEN ATALA                                    </t>
  </si>
  <si>
    <t xml:space="preserve">SECCIÓN DE ACTUACIONES ESPECIALES                           </t>
  </si>
  <si>
    <t xml:space="preserve">DIRUZAINTZA ETA BERMEEN ZERBITZUA                           </t>
  </si>
  <si>
    <t xml:space="preserve">SERVICIO DE TESORERÍA Y GARANTÍAS                           </t>
  </si>
  <si>
    <t xml:space="preserve">SARREREN ETA ERAKUNDE LAGUNTZAILEEN ATALA                   </t>
  </si>
  <si>
    <t xml:space="preserve">SECCIÓN DE INGRESOS Y ENTIDADES COLABORADORAS               </t>
  </si>
  <si>
    <t xml:space="preserve">BERME ETA PAGUEN ATALA                                      </t>
  </si>
  <si>
    <t xml:space="preserve">SECCIÓN DE PAGOS Y GARANTÍAS                                </t>
  </si>
  <si>
    <t xml:space="preserve">ZERGA-BILKETA IKUSKATZEKO ZERBITZUA                         </t>
  </si>
  <si>
    <t xml:space="preserve">SERVICIO DE INSPECCIÓN RECAUDATORIA                         </t>
  </si>
  <si>
    <t xml:space="preserve">KONKURTSO PROZEDUREN ATALA                                  </t>
  </si>
  <si>
    <t xml:space="preserve">SECCIÓN DE PROCEDIMIENTOS CONCURSALES                       </t>
  </si>
  <si>
    <t xml:space="preserve">KOORDINAZIORAKO ETA LAGUNTZA TEKNIKORAKO ZUZENDARIORDETZA   </t>
  </si>
  <si>
    <t xml:space="preserve">SUBDIRECCIÓN DE COORDINACIÓN Y ASISTENCIA TÉCNICA           </t>
  </si>
  <si>
    <t xml:space="preserve">KOORDINAZIO ETA BARNE KONTROLERAKO ZERBITZUA                </t>
  </si>
  <si>
    <t xml:space="preserve">SERVICIO DE COORDINACIÓN Y CONTROL INTERNO                  </t>
  </si>
  <si>
    <t xml:space="preserve">ZERGA DOKTRINAREN ZERBITZUA                                 </t>
  </si>
  <si>
    <t xml:space="preserve">SERVICIO DE DOCTRINA TRIBUTARIA                             </t>
  </si>
  <si>
    <t xml:space="preserve">KATASTROAREN ETA ZERBITZUEN ZUZENDARITZA NAGUSIA            </t>
  </si>
  <si>
    <t xml:space="preserve">DIRECCIÓN GENERAL DE CATASTRO Y SERVICIOS                   </t>
  </si>
  <si>
    <t>ASENSIO DE LA VILLA, MAITE</t>
  </si>
  <si>
    <t xml:space="preserve">OGASUN ETA FINANTZEN ZERBITZU OROKORREN ZERBITZUA           </t>
  </si>
  <si>
    <t xml:space="preserve">SERVICIO DE SERVICIOS GENERALES DE HACIENDA Y FINANZAS      </t>
  </si>
  <si>
    <t xml:space="preserve">GIZA BALIABIDEEN ETA PRESTAKUNTZAREN ATALA                  </t>
  </si>
  <si>
    <t xml:space="preserve">SECCIÓN DE RECURSOS HUMANOS Y FORMACIÓN                     </t>
  </si>
  <si>
    <t xml:space="preserve">EKONOMIA BALIABIDEEN ETA EROSKETEN ATALA                    </t>
  </si>
  <si>
    <t xml:space="preserve">SECCIÓN DE RECURSOS ECONÓMICOS Y COMPRAS                    </t>
  </si>
  <si>
    <t xml:space="preserve">KOMINIKAZIO, KALITATE ETA ANTOLAKETAKO ZERBITZUA            </t>
  </si>
  <si>
    <t xml:space="preserve">SERVICIO DE COMUNICACIÓN, CALIDAD Y ORGANIZACIÓN            </t>
  </si>
  <si>
    <t xml:space="preserve">KALITATE ETA ANTOLAKETAKO ATALA                             </t>
  </si>
  <si>
    <t xml:space="preserve">SECCIÓN DE CALIDAD Y ORGANIZACIÓN                           </t>
  </si>
  <si>
    <t xml:space="preserve">KOMUNIKAZIO ETA ARGITALPENEN ATALA                          </t>
  </si>
  <si>
    <t xml:space="preserve">SECCIÓN DE COMUNICACIÓN Y PUBLICACIONES                     </t>
  </si>
  <si>
    <t xml:space="preserve">KATASTRO ETA BALORAZIO ZERBITZUA                            </t>
  </si>
  <si>
    <t xml:space="preserve">SERVICIO DE CATASTRO Y VALORACIÓN                           </t>
  </si>
  <si>
    <t xml:space="preserve">KATASTRO ATALA                                              </t>
  </si>
  <si>
    <t xml:space="preserve">SECCIÓN DE CATASTRO                                         </t>
  </si>
  <si>
    <t xml:space="preserve">BALORAZIO ATALA                                             </t>
  </si>
  <si>
    <t xml:space="preserve">SECCIÓN DE VALORACIÓN                                       </t>
  </si>
  <si>
    <t>KATASTROAR.INGUR.AZTERK.,PROZED.,INF.SIST.LANK.BIDERAT.ATALA</t>
  </si>
  <si>
    <t>SECCIÓN DE ESTUD.,PROCED.Y SIST.INFORM.CATASTRO Y COOP.CATAS</t>
  </si>
  <si>
    <t xml:space="preserve">FINANTZA, AURREKONTU ETA ONDAREAREN ZUZENDARITZA NAGUSIA    </t>
  </si>
  <si>
    <t xml:space="preserve">DIRECCIÓN GENERAL DE FINANZAS, PRESUPUESTOS Y PATRIMONIO    </t>
  </si>
  <si>
    <t>COBO PRESILLA, AITOR</t>
  </si>
  <si>
    <t xml:space="preserve">ZOR PUBLIKOAREN ATALA                                       </t>
  </si>
  <si>
    <t xml:space="preserve">SECCIÓN DE DEUDA PÚBLICA                                    </t>
  </si>
  <si>
    <t xml:space="preserve">FINANTZA PLANGINTZAREN ATALA                                </t>
  </si>
  <si>
    <t xml:space="preserve">SECCIÓN DE PLANIFICACIÓN FINANCIERA                         </t>
  </si>
  <si>
    <t xml:space="preserve">ONDARE ZERBITZUA                                            </t>
  </si>
  <si>
    <t xml:space="preserve">SERVICIO DE PATRIMONIO                                      </t>
  </si>
  <si>
    <t xml:space="preserve">INBENTARIO ETA LAGUNTZA TEKNIKOAREN ATALA                   </t>
  </si>
  <si>
    <t xml:space="preserve">SECCIÓN DE INVENTARIO Y APOYO TÉCNICO                       </t>
  </si>
  <si>
    <t xml:space="preserve">ARAUBIDE JURIDIKOAREN ATALA                                 </t>
  </si>
  <si>
    <t xml:space="preserve">SECCIÓN DE RÉGIMEN JURÍDICO                                 </t>
  </si>
  <si>
    <t>AURREKONTUETARAKO ETA EKONOMIA KONTROLERAKO ZUZENDARIORDETZA</t>
  </si>
  <si>
    <t xml:space="preserve">SUBDIRECCIÓN DE PRESUPUESTOS Y CONTROL ECONÓMICO            </t>
  </si>
  <si>
    <t xml:space="preserve">AURREKONTU ETA KONTABILITATE ZERBITZUA                      </t>
  </si>
  <si>
    <t xml:space="preserve">SERVICIO DE PRESUPUESTOS Y CONTABILIDAD                     </t>
  </si>
  <si>
    <t xml:space="preserve">AURREKONTUAK GERTATU ETA KUDEATZEKO ATALA                   </t>
  </si>
  <si>
    <t xml:space="preserve">SECCIÓN DE ELABORACIÓN Y GESTIÓN PRESUPUESTARIA             </t>
  </si>
  <si>
    <t xml:space="preserve">AURREKONTUEN PLANGINTZA ETA ASTERKETARAKO ATALA             </t>
  </si>
  <si>
    <t xml:space="preserve">SECCIÓN DE PLANIFICACIÓN Y ANÁLISIS PRESUPUESTARIO          </t>
  </si>
  <si>
    <t xml:space="preserve">KONTABILITATE ATALA                                         </t>
  </si>
  <si>
    <t xml:space="preserve">SECCIÓN DE CONTABILIDAD                                     </t>
  </si>
  <si>
    <t xml:space="preserve">KUDEAKETA KONTROLATZEKO ATALA                               </t>
  </si>
  <si>
    <t xml:space="preserve">SECCIÓN DE CONTROL DE GESTIÓN                               </t>
  </si>
  <si>
    <t xml:space="preserve">FISKALIZAZIO ZERBITZUA                                      </t>
  </si>
  <si>
    <t xml:space="preserve">SERVICIO DE FISCALIZACIÓN                                   </t>
  </si>
  <si>
    <t xml:space="preserve">SARRERAK FISKALIZATZEKO ATALA                               </t>
  </si>
  <si>
    <t xml:space="preserve">SECCIÓN DE FISCALIZACIÓN DE INGRESOS                        </t>
  </si>
  <si>
    <t xml:space="preserve">GASTUAK FISKALIZATZEKO ATALA                                </t>
  </si>
  <si>
    <t xml:space="preserve">SECCIÓN DE FISCALIZACIÓN DE GASTOS                          </t>
  </si>
  <si>
    <t xml:space="preserve">ORDAINKETAK ETA LIKIDAZIOAK FISKALIZATZEKO ATALA            </t>
  </si>
  <si>
    <t xml:space="preserve">SECCIÓN DE FISCALIZACIÓN DEL PAGO Y DE LAS LIQUIDACIONES    </t>
  </si>
  <si>
    <t xml:space="preserve">AUDITORIA ZERBITZUA                                         </t>
  </si>
  <si>
    <t xml:space="preserve">SERVICIO DE AUDITORÍA                                       </t>
  </si>
  <si>
    <t xml:space="preserve">KANPO AUDITORIARAKO ATALA                                   </t>
  </si>
  <si>
    <t xml:space="preserve">SECCIÓN DE AUDITORÍA EXTERNA                                </t>
  </si>
  <si>
    <t xml:space="preserve">BARNE AUDITORIARAKO ATALA                                   </t>
  </si>
  <si>
    <t xml:space="preserve">SECCIÓN DE AUDITORÍA INTERNA                                </t>
  </si>
  <si>
    <t xml:space="preserve">LAGUNTZA ETA AHOLKULARITZA ZERBITZUA                        </t>
  </si>
  <si>
    <t xml:space="preserve">SERVICIO DE ASISTENCIA Y ASESORAMIENTO                      </t>
  </si>
  <si>
    <t xml:space="preserve">FORU AUZITEGI EKONOMIKO ADMINISTRATIBOA (F.A.E.K.A.)        </t>
  </si>
  <si>
    <t xml:space="preserve">TRIBUNAL ECONÓMICO ADMINISTRATIVO FORAL (T.E.A.F.)          </t>
  </si>
  <si>
    <t>AYARZA PALMA, FELIX</t>
  </si>
  <si>
    <t xml:space="preserve">F.A.E.A.KO ZUZENDARIORDE BURUORDETZA                        </t>
  </si>
  <si>
    <t xml:space="preserve">SUBDIRECCIÓN GENERAL DE VICEPRESIDENCIA DEL T.E.A.F.        </t>
  </si>
  <si>
    <t xml:space="preserve">F.A.E.A.KO IDAZKARITZA ZERBITZUA                            </t>
  </si>
  <si>
    <t xml:space="preserve">SERVICIO DE SECRETARÍA DEL T.E.A.F.                         </t>
  </si>
  <si>
    <t xml:space="preserve">ADMINISTRAZIO ATALA                                         </t>
  </si>
  <si>
    <t xml:space="preserve">SECCIÓN ADMINISTRATIVA                                      </t>
  </si>
  <si>
    <t xml:space="preserve">PERTSONA FISIKOEN ERRENTAREN GAINEKO ZERGA                  </t>
  </si>
  <si>
    <t xml:space="preserve">SECCIÓN DE IMPUESTO RENTA PERSONAS FISICAS                  </t>
  </si>
  <si>
    <t xml:space="preserve">ZUZENEKO BESTE ZERGA ITUNDU BATZUEN ATALA                   </t>
  </si>
  <si>
    <t xml:space="preserve">SECCIÓN DE OTROS TRIBUTOS CONCERTADOS DIRECTOS              </t>
  </si>
  <si>
    <t xml:space="preserve">ZEHARKAKO ZERGA ITUNDUEN ATALA                              </t>
  </si>
  <si>
    <t xml:space="preserve">SECCIÓN DE TRIBUTOS CONCERTADOS INDIRECTOS                  </t>
  </si>
  <si>
    <t xml:space="preserve">ZERGABILKETA ETA UDAL ZERGEN ATALA                          </t>
  </si>
  <si>
    <t xml:space="preserve">SECCIÓN DE RECAUDACIÓN Y TRIBUTOS LOCALES                   </t>
  </si>
  <si>
    <t>GARRAIOAK,MUGIKORTASUNA ETA LURRALDEAREN KOHES.SUSTATZ.SAILA</t>
  </si>
  <si>
    <t xml:space="preserve">DEPART. DE TRANSPORTES, MOVILIDAD Y COHESIÓN DEL TERRITORIO </t>
  </si>
  <si>
    <t>GOMEZ VIAR, MIGUEL ANGEL</t>
  </si>
  <si>
    <t>GARRAIOAK, MUGIKORT.ETA LURRALD.KOHES.SUST. ZZ.OO. ZERBITZUA</t>
  </si>
  <si>
    <t>SERVICIO SS.GG. DE TRANSPORTES, MOVILIDAD Y COHES.TERRITORIO</t>
  </si>
  <si>
    <t xml:space="preserve">SISTEMAK MODERNIZATZEKO ETA F.P.I.KOA KUDEATZEKO ATALA      </t>
  </si>
  <si>
    <t xml:space="preserve">SECCIÓN DE MODERNIZACIÓN DE SISTEMAS Y GESTIÓN DEL P.I.F.   </t>
  </si>
  <si>
    <t xml:space="preserve">PROGRAMAZIO ETA EKONOMIA KUDEATZEKO ATALA                   </t>
  </si>
  <si>
    <t xml:space="preserve">SECCIÓN DE PROGRAMACIÓN Y GESTIÓN ECONÓMICA                 </t>
  </si>
  <si>
    <t xml:space="preserve">GARRAIOAK ETA MUGIKORTASUNA SUSTATZEKO ZUZENDARITZA NAGUSIA </t>
  </si>
  <si>
    <t xml:space="preserve">DIRECCIÓN GENERAL DE TRANSPORTES Y MOVILIDAD                </t>
  </si>
  <si>
    <t>MARTINEZ BARTOLOME, VIDAL</t>
  </si>
  <si>
    <t xml:space="preserve">GARRAIOEN ANTOLAMENDU ZERBITZUA                             </t>
  </si>
  <si>
    <t xml:space="preserve">SERVICIO DE ORDENACIÓN DEL TRANSPORTE                       </t>
  </si>
  <si>
    <t xml:space="preserve">EMAKIDEN ETA IKUSKAPENAREN ATALA                            </t>
  </si>
  <si>
    <t xml:space="preserve">SECCIÓN DE CONCESIONES E INSPECCIÓN                         </t>
  </si>
  <si>
    <t xml:space="preserve">MERKATUGAIEN ETA BAIMENEN ATALA                             </t>
  </si>
  <si>
    <t xml:space="preserve">SECCIÓN DE MERCANCIAS Y AUTORIZACIONES                      </t>
  </si>
  <si>
    <t xml:space="preserve">BIDAIARIEN GARRAIO ZERBITZUA                                </t>
  </si>
  <si>
    <t xml:space="preserve">SERVICIO DE TRANSPORTE DE VIAJEROS                          </t>
  </si>
  <si>
    <t xml:space="preserve">AZTERLANEN ETA PLANGINTZAREN ATALA                          </t>
  </si>
  <si>
    <t xml:space="preserve">SECCIÓN DE ESTUDIOS Y PLANIFICACIÓN                         </t>
  </si>
  <si>
    <t xml:space="preserve">GARRAIOAREN ERAGIKETA ETA KUDEAKETA ATALA                   </t>
  </si>
  <si>
    <t xml:space="preserve">SECCIÓN DE OPERACIÓN Y GESTIÓN DEL TRANSPORTE               </t>
  </si>
  <si>
    <t xml:space="preserve">LURRALDEAREN KOHESIOA SUSTATZEKO ZUZENDARITZA NAGUSIA       </t>
  </si>
  <si>
    <t xml:space="preserve">DIRECCIÓN GENERAL DE COHESIÓN DEL TERRITORIO                </t>
  </si>
  <si>
    <t>ANERO MURGA, ANGEL</t>
  </si>
  <si>
    <t xml:space="preserve">HIRIGINTZAKO ATAL JURIDIKOA                                 </t>
  </si>
  <si>
    <t xml:space="preserve">SECCIÓN JURÍDICA DE URBANISMO                               </t>
  </si>
  <si>
    <t xml:space="preserve">LURRALDE ANTOLAMENDURAKO ATALA                              </t>
  </si>
  <si>
    <t xml:space="preserve">SECCIÓN DE ORDENACIÓN TERRITORIAL                           </t>
  </si>
  <si>
    <t xml:space="preserve">HIRIGINTZAKO PLANGINTZA ZERBITZUA                           </t>
  </si>
  <si>
    <t xml:space="preserve">SERVICIO DE PLANEAMIENTO URBANÍSTICO                        </t>
  </si>
  <si>
    <t xml:space="preserve">UDAL PLANGINTZA ATALA                                       </t>
  </si>
  <si>
    <t xml:space="preserve">SECCIÓN DE PLANEAMIENTO MUNICIPAL                           </t>
  </si>
  <si>
    <t xml:space="preserve">INFORMAZIO GEOGRAFIKOAREN ETA KARTOGRAFIAREN ATALA          </t>
  </si>
  <si>
    <t xml:space="preserve">SECCIÓN DE INFORMACIÓN GEOGRÁFICA Y CARTOGRAFÍA             </t>
  </si>
  <si>
    <t xml:space="preserve">ADMINISTRAZIO KOORDINAZIOKO ATALA                           </t>
  </si>
  <si>
    <t xml:space="preserve">SECCIÓN DE COORDINACIÓN ADMINISTRATIVA                      </t>
  </si>
  <si>
    <t xml:space="preserve">HERRI ADMINISTRAZIORAKO ETA ERAKUNDE HARREMANETARAKO SAILA  </t>
  </si>
  <si>
    <t xml:space="preserve">DEPART. DE ADMINISTRACIÓN PÚBLICA Y RELAC. INSTITUCIONALES  </t>
  </si>
  <si>
    <t>BENGOETXEA OTAOLEA, IBONE</t>
  </si>
  <si>
    <t xml:space="preserve">IDAZKARITZA OROKORREKO UNITATEA                             </t>
  </si>
  <si>
    <t xml:space="preserve">UNIDAD DE SECRETARÍA GENERAL                                </t>
  </si>
  <si>
    <t xml:space="preserve">ARAUBIDE JURIDIKOAREN ETA FUNTZIO PUBLIKOREN ZUZEND.NAGUSIA </t>
  </si>
  <si>
    <t xml:space="preserve">DIRECCIÓN GENERAL DE RÉGIMEN JURÍDICO Y FUNCIÓN PÚBLICA     </t>
  </si>
  <si>
    <t>GONZALEZ DE HEREDIA  MARURI, CESAR</t>
  </si>
  <si>
    <t xml:space="preserve">LEGE AHOLKULARITZARAKO ZERBITZUA                            </t>
  </si>
  <si>
    <t xml:space="preserve">FUNTZIO PUBLIKOAREN ZUZENDARIORDETZA NAGUSIA                </t>
  </si>
  <si>
    <t xml:space="preserve">SUBDIRECCIÓN GENERAL DE FUNCIÓN PÚBLICA                     </t>
  </si>
  <si>
    <t xml:space="preserve">LANGILEAK KUDEATZEKO ZERBITZUA                              </t>
  </si>
  <si>
    <t xml:space="preserve">SERVICIO DE GESTIÓN DE PERSONAL                             </t>
  </si>
  <si>
    <t xml:space="preserve">ORDAINSARI ARAUBIDEAREN ATALA                               </t>
  </si>
  <si>
    <t xml:space="preserve">SECCIÓN DE RÉGIMEN RETRIBUTIVO                              </t>
  </si>
  <si>
    <t xml:space="preserve">LAN HARREMANEN ATALA                                        </t>
  </si>
  <si>
    <t xml:space="preserve">SECCIÓN RELACIONES LABORALES                                </t>
  </si>
  <si>
    <t xml:space="preserve">ANTOLAKETA ZERBITZUA                                        </t>
  </si>
  <si>
    <t xml:space="preserve">SERVICIO DE ORGANIZACIÓN                                    </t>
  </si>
  <si>
    <t xml:space="preserve">PLANGINTZAREN ETA AZTERLANEN ATALA                          </t>
  </si>
  <si>
    <t xml:space="preserve">SECCIÓN DE PLANIFICACIÓN Y ESTUDIOS                         </t>
  </si>
  <si>
    <t xml:space="preserve">PRESENTZIA KONTROLATU ETA IKUSKATZEKO ATALA                 </t>
  </si>
  <si>
    <t xml:space="preserve">SECCIÓN DE CONTROL E INSPECCIÓN DE PRESENCIA                </t>
  </si>
  <si>
    <t xml:space="preserve">LANGILEEN AUKERAKETARAKO ETA TREBAKUNTZARAKO ZERBITZUA      </t>
  </si>
  <si>
    <t xml:space="preserve">SERVICIO DE SELECCIÓN Y FORMACIÓN PROFESIONAL               </t>
  </si>
  <si>
    <t>LANGILEEN AUKERAKETARAKO ETA LAN POLTSEN KUDEAKETARAKO ATALA</t>
  </si>
  <si>
    <t xml:space="preserve">SECCIÓN DE SELECCIÓN Y GESTIÓN DE BOLSAS DE TRABAJO         </t>
  </si>
  <si>
    <t xml:space="preserve">TREBAKUNTZA ETA GARAPEN PROFESIONALERAKO ATALA              </t>
  </si>
  <si>
    <t xml:space="preserve">SECCIÓN DE FORMACIÓN Y DESARROLLO PROFESIONAL               </t>
  </si>
  <si>
    <t xml:space="preserve">LANGILERIARI BURUZKO LEGE ZERBITZUA                         </t>
  </si>
  <si>
    <t xml:space="preserve">SERVICIO JURÍDICO DE PERSONAL                               </t>
  </si>
  <si>
    <t xml:space="preserve">AHOLKULARITZA ETA ARAU GARAPENA BIDERATZEKO ATALA           </t>
  </si>
  <si>
    <t xml:space="preserve">SECCIÓN DE ASESORÍA Y DESARROLLO NORMATIVO                  </t>
  </si>
  <si>
    <t xml:space="preserve">LAN ARRISKUEN PREBENTZIORAKO ETA LAN OSASUNERAKO ZERBITZUA  </t>
  </si>
  <si>
    <t xml:space="preserve">SERVICIO DE PREVENCIÓN DE RIESGOS Y SALUD LABORAL           </t>
  </si>
  <si>
    <t xml:space="preserve">LAN ARRISKUEN PREBENTZIORAKO ATALA                          </t>
  </si>
  <si>
    <t xml:space="preserve">SECCIÓN DE PREVENCIÓN DE RIESGOS LABORALES                  </t>
  </si>
  <si>
    <t xml:space="preserve">OSASUNERAKO ATALA                                           </t>
  </si>
  <si>
    <t xml:space="preserve">SECCIÓN DE SALUD LABORAL                                    </t>
  </si>
  <si>
    <t>ZERBITZUEN, UDAL HARREMANEN ETA LARRIALDIEN ZUZENDARITZA NAG</t>
  </si>
  <si>
    <t>DIRECC.GEN. DE SERVICIOS, RELACION.MUNICIPALES Y EMERGENCIAS</t>
  </si>
  <si>
    <t>GARCIA LARRAGAN, JESÚS MARÍA</t>
  </si>
  <si>
    <t>PREBENTZIO, SUHILTZAILE ETA SALBAMENDU ZUZENDARIORDETZA NAG.</t>
  </si>
  <si>
    <t>SUBD.GEN. DE PREVENCIÓN, EXTINCIÓN DE INCENDIOS Y SALVAMENTO</t>
  </si>
  <si>
    <t xml:space="preserve">PREBENTZIO, SUHILTZAILE ETA SALBAMENDU ZERBITZUA            </t>
  </si>
  <si>
    <t xml:space="preserve">SERVICIO DE PREVENCIÓN, EXTINCIÓN DE INCENDIOS Y SALVAMENTO </t>
  </si>
  <si>
    <t xml:space="preserve">SUHILTZAILE ETA SALBAMENDU ATALA                            </t>
  </si>
  <si>
    <t xml:space="preserve">SECCIÓN DE EXTINCIÓN DE INCENDIOS Y SALVAMENTO              </t>
  </si>
  <si>
    <t xml:space="preserve">SUTEEN PREBENTZIORAKO ATALA                                 </t>
  </si>
  <si>
    <t xml:space="preserve">SECCIÓN DE PREVENCIÓN DE INCENDIOS                          </t>
  </si>
  <si>
    <t xml:space="preserve">ATAL TEKNIKO ADMINISTRATIBOA                                </t>
  </si>
  <si>
    <t xml:space="preserve">SECCIÓN TÉCNICO-ADMINISTRATIVA                              </t>
  </si>
  <si>
    <t xml:space="preserve">ZERBITZUEN ETA UDAL HARREMANEN ZUZENDARIORDETZA NAGUSIA     </t>
  </si>
  <si>
    <t xml:space="preserve">SUBDIRECCIÓN GENERAL DE SERVICIOS Y RELACIONES MUNICIPALES  </t>
  </si>
  <si>
    <t>HERRI ADMIN. ETA ERAK.HARREMANETARAKO SAILEKO ZZ.OO.EN ZERB.</t>
  </si>
  <si>
    <t>SERVICIO DE SS.GG. DE ADMIN.PÚBLICA Y RELAC. INSTITUCIONALES</t>
  </si>
  <si>
    <t xml:space="preserve">AHOLKULARITZA ETA LAGUNTZA ADMINISTRATIBOA EMATEKO ATALA    </t>
  </si>
  <si>
    <t xml:space="preserve">SECCIÓN DE ASESORÍA Y APOYO ADMINISTRATIVO                  </t>
  </si>
  <si>
    <t xml:space="preserve">IBILGAILUEN ATALA                                           </t>
  </si>
  <si>
    <t xml:space="preserve">SECCIÓN DE PARQUE MÓVIL                                     </t>
  </si>
  <si>
    <t xml:space="preserve">KUDEAKETA ETA EKONOMIA AHOLKULARITZA BIDERATZEKO ATALA      </t>
  </si>
  <si>
    <t xml:space="preserve">SECCIÓN DE GESTIÓN Y ASESORAMIENTO ECONÓMICO                </t>
  </si>
  <si>
    <t xml:space="preserve">FORU MOLDIZTEGIAREN ATALA                                   </t>
  </si>
  <si>
    <t xml:space="preserve">SECCIÓN DE IMPRENTA FORAL                                   </t>
  </si>
  <si>
    <t xml:space="preserve">KONTRATAZIO ZERBITZUA                                       </t>
  </si>
  <si>
    <t xml:space="preserve">SERVICIO DE CONTRATACIÓN                                    </t>
  </si>
  <si>
    <t xml:space="preserve">ZERBITZUEN ATALA                                            </t>
  </si>
  <si>
    <t xml:space="preserve">SECCIÓN DE SERVICIOS                                        </t>
  </si>
  <si>
    <t xml:space="preserve">HORNIDUREN ATALA                                            </t>
  </si>
  <si>
    <t xml:space="preserve">SECCIÓN DE SUMINISTROS                                      </t>
  </si>
  <si>
    <t xml:space="preserve">KONTRATAZIOKO OBREN ATALA                                   </t>
  </si>
  <si>
    <t xml:space="preserve">SECCIÓN DE OBRAS DE CONTRATACIÓN                            </t>
  </si>
  <si>
    <t xml:space="preserve">KONTRATAZIOKO LEGE AHOLKULARITZARAKO ATALA                  </t>
  </si>
  <si>
    <t xml:space="preserve">SECCIÓN DE ASESORÍA JURÍDICA DE CONTRATACIÓN                </t>
  </si>
  <si>
    <t>ARKITEKTURA, MANTENTZE LANAK ETA ZERBITZU TEKNIKOAK BID.ZERB</t>
  </si>
  <si>
    <t>SERVICIO DE ARQUITECTURA, MANTENIMIENTO Y SERVICIOS TÉCNICOS</t>
  </si>
  <si>
    <t xml:space="preserve">MANTENTZE LANAK BIDERATZEKO I.ATALA                         </t>
  </si>
  <si>
    <t xml:space="preserve">SECCIÓN DE MANTENIMIENTO I                                  </t>
  </si>
  <si>
    <t xml:space="preserve">MANTENTZE LANAK BIDERATZEKO II.ATALA                        </t>
  </si>
  <si>
    <t xml:space="preserve">SECCIÓN DE MANTENIMIENTO II                                 </t>
  </si>
  <si>
    <t xml:space="preserve">MANTENTZE LANAK BIDERATZEKO III.ATALA                       </t>
  </si>
  <si>
    <t xml:space="preserve">SECCIÓN DE MANTENIMIENTO III                                </t>
  </si>
  <si>
    <t xml:space="preserve">ARKITEKTURA ATALA                                           </t>
  </si>
  <si>
    <t xml:space="preserve">SECCIÓN DE ARQUITECTURA                                     </t>
  </si>
  <si>
    <t>UDAL AZTERLANETARAKO ETA TOKI ERAKUND.EKON.LAGUNTZARAKO ZERB</t>
  </si>
  <si>
    <t xml:space="preserve">SERVICIO DE EST.MUNICIPALES Y ASIST.ECONÓMICA ENTES LOCALES </t>
  </si>
  <si>
    <t xml:space="preserve">EKONOMIA LAGUNTZARAKO ATALA                                 </t>
  </si>
  <si>
    <t xml:space="preserve">SECCIÓN DE ASISTENCIA ECONÓMICA                             </t>
  </si>
  <si>
    <t xml:space="preserve">UDAL AZTERLANEN ATALA                                       </t>
  </si>
  <si>
    <t xml:space="preserve">SECCIÓN DE ESTUDIOS MUNICIPALES                             </t>
  </si>
  <si>
    <t xml:space="preserve">AHOLKULARITZA ETA ARAUAK BIDERATZEKO ATALA                  </t>
  </si>
  <si>
    <t xml:space="preserve">SECCIÓN DE ASESORAMIENTO Y APOYO NORMATIVO                  </t>
  </si>
  <si>
    <t xml:space="preserve">LAGUNTZA JURIDIKORAKO ATALA                                 </t>
  </si>
  <si>
    <t xml:space="preserve">SECCIÓN DE ASISTENCIA JURÍDICA                              </t>
  </si>
  <si>
    <t>MODERNIZAZIO, GOBERNAMENDU ON ETA GARDENTASUNERAKO KABINETEA</t>
  </si>
  <si>
    <t xml:space="preserve">GABINETE DE MODERNIZACIÓN, BUEN GOBIERNO Y TRANSPARENCIA    </t>
  </si>
  <si>
    <t>OÑATE ZAMALLOA, IBON</t>
  </si>
  <si>
    <t xml:space="preserve">LEGE AHOLK.,INFORM.SEGURT.ETA DATU BABES.BIDERATZEKO ATALA  </t>
  </si>
  <si>
    <t xml:space="preserve">SECCIÓN DE ASES.JURÍDICO, SEGUR.DE LA INFORM.Y PROTEC.DATOS </t>
  </si>
  <si>
    <t xml:space="preserve">ADMINISTRAZIOAREN MODERNIZAZIORAKO ZUZENDARITZA NAGUSIA     </t>
  </si>
  <si>
    <t xml:space="preserve">DIRECCIÓN GENERAL DE MODERNIZACIÓN DE LA ADMINISTRACIÓN     </t>
  </si>
  <si>
    <t>GOITIA GOIKOETXEA, URKO</t>
  </si>
  <si>
    <t xml:space="preserve">ADMINISTRAZIOAREN MODERNIZAZIORAKO ZERBITZUA                </t>
  </si>
  <si>
    <t xml:space="preserve">SERVICIO DE MODERNIZACIÓN DE LA ADMINISTRACIÓN              </t>
  </si>
  <si>
    <t xml:space="preserve">ADMINISTRAZIO ELEKTRONIKOAREN ATALA                         </t>
  </si>
  <si>
    <t xml:space="preserve">SECCIÓN DE ADMINISTRACIÓN ELECTRÓNICA                       </t>
  </si>
  <si>
    <t>ERREGISTROA ETA HERRITARRENGANAKO LAGUNTZA BIDERATZEKO ATALA</t>
  </si>
  <si>
    <t xml:space="preserve">SECCIÓN DE REGISTRO Y ATENCIÓN CIUDADANA                    </t>
  </si>
  <si>
    <t xml:space="preserve">ADMINISTRAZ.BERRIKUNTZ.ETA TEKNOLOG.AZPIEGITURETARAKO ATALA </t>
  </si>
  <si>
    <t xml:space="preserve">SECCIÓN DE INNOVACIÓN ADMINISTRAT.E INFRAESTR.TECNOLÓGICAS  </t>
  </si>
  <si>
    <t>GOBERNAMENDU ONERAKO ETA GARDENTASUNERAKO ZUZENDARITZA NAGUS</t>
  </si>
  <si>
    <t xml:space="preserve">DIRECCIÓN GENERAL DE BUEN GOBIERNO Y TRANSPARENCIA          </t>
  </si>
  <si>
    <t>MARTIARTU CRESPO, NEREA</t>
  </si>
  <si>
    <t xml:space="preserve">AHOLKULARITZA TEKNIKORAKO ATALA                             </t>
  </si>
  <si>
    <t xml:space="preserve">SECCIÓN DE ASESORAMIENTO TÉCNICO                            </t>
  </si>
  <si>
    <t xml:space="preserve">EKONOMI ETA LURRALDE GARAPENA SUSTATZEKO SAILA              </t>
  </si>
  <si>
    <t xml:space="preserve">DEPARTAMENTO DE DESARROLLO ECONÓMICO Y TERRITORIAL          </t>
  </si>
  <si>
    <t>PRADALES GIL, IMANOL</t>
  </si>
  <si>
    <t>ENPRESAK SUSTATZEKO ETA EKONOMIA GARATZEKO ZUZENDARITZA NAG.</t>
  </si>
  <si>
    <t xml:space="preserve">DIRECC.GEN. DE PROMOCIÓN EMPRESARIAL Y DESARROLLO ECONÓMICO </t>
  </si>
  <si>
    <t>ESTEBEZ MENDIZABAL, GORKA</t>
  </si>
  <si>
    <t>EKONOMI ETA LURRALDE GARAPENA SUSTATZEKO SAILAREN ZZ.OO.ZERB</t>
  </si>
  <si>
    <t xml:space="preserve">SERVICIO DE SS.GG. DE DESARROLLO ECONÓMICO Y TERRITORIAL    </t>
  </si>
  <si>
    <t xml:space="preserve">AURREKONTUEN KOORDINAZIORAKO ETA EKONOMIARAKO ATALA         </t>
  </si>
  <si>
    <t xml:space="preserve">SECCIÓN DE COORDINACIÓN PRESUPUESTARIA Y ECONOMÍA           </t>
  </si>
  <si>
    <t xml:space="preserve">ANTOLAKETA-SISTEMEN ATALA                                   </t>
  </si>
  <si>
    <t xml:space="preserve">SECCIÓN DE SISTEMAS ORGANIZATIVOS                           </t>
  </si>
  <si>
    <t xml:space="preserve">ATAL JURIDIKO-ADMINISTRATIBOA                               </t>
  </si>
  <si>
    <t xml:space="preserve">SECCIÓN JURÍDICO-ADMINISTRATIVA                             </t>
  </si>
  <si>
    <t>ENPRESAK ETA BERRIKUNTZA SUSTATZEKO ZUZENDARIORDETZA NAGUSIA</t>
  </si>
  <si>
    <t xml:space="preserve">SUBDIRECCIÓN GENERAL DE PROMOCIÓN EMPRESARIAL E INNOVACIÓN  </t>
  </si>
  <si>
    <t xml:space="preserve">ENPRESAK SUSTATZEKO ZERBITZUA                               </t>
  </si>
  <si>
    <t xml:space="preserve">SERVICIO DE PROMOCIÓN EMPRESARIAL                           </t>
  </si>
  <si>
    <t xml:space="preserve">ENPRESA EKIMEN BERRIAK BULTZATZEKO ATALA                    </t>
  </si>
  <si>
    <t xml:space="preserve">SECCIÓN DE NUEVAS INICIATIVAS EMPRESARIALES                 </t>
  </si>
  <si>
    <t xml:space="preserve">RZPIEGITURETARAKO ETA ESKUALDE ESTRATEGIARAKO ATALA         </t>
  </si>
  <si>
    <t xml:space="preserve">SECCIÓN DE INFRAESTRUCTURAS Y ESTRATEGIA COMARCAL           </t>
  </si>
  <si>
    <t xml:space="preserve">BERRIKUNTZA ZERBITZUA                                       </t>
  </si>
  <si>
    <t xml:space="preserve">SERVICIO DE INNOVACIÓN                                      </t>
  </si>
  <si>
    <t xml:space="preserve">BERRIKUNTZA ETA LEHIAKORTASUNA BULTZATZEKO ATALA            </t>
  </si>
  <si>
    <t xml:space="preserve">SECCIÓN DE INNOVACIÓN Y COMPETITIVIDAD                      </t>
  </si>
  <si>
    <t xml:space="preserve">BERRIKUNTZAK EGITEKO LANKIDETZARAKO ATALA                   </t>
  </si>
  <si>
    <t xml:space="preserve">SECCIÓN DE COLABORACIÓN PARA INNOVAR                        </t>
  </si>
  <si>
    <t xml:space="preserve">KANPO SUSTAPENERAKO ETA TURISMORAKO ZUZENDARITZA NAGUSIA    </t>
  </si>
  <si>
    <t xml:space="preserve">DIRECCIÓN GENERAL DE PROMOCIÓN EXTERIOR Y TURISMO           </t>
  </si>
  <si>
    <t>ALEA CASTAÑOS, ASIER</t>
  </si>
  <si>
    <t xml:space="preserve">TURISMO ATALA                                               </t>
  </si>
  <si>
    <t xml:space="preserve">SECCIÓN DE TURISMO                                          </t>
  </si>
  <si>
    <t xml:space="preserve">KANPO SUSTAPENERAKO ZERBITZUA                               </t>
  </si>
  <si>
    <t xml:space="preserve">SERVICIO DE PROMOCIÓN EXTERIOR                              </t>
  </si>
  <si>
    <t xml:space="preserve">INTERNAZIONALIZAIO ATALA                                    </t>
  </si>
  <si>
    <t xml:space="preserve">SECCIÓN DE INTERNACIONALIZACIÓN                             </t>
  </si>
  <si>
    <t xml:space="preserve">INFORMAZIO ATALA                                            </t>
  </si>
  <si>
    <t xml:space="preserve">SECCIÓN DE INFORMACIÓN                                      </t>
  </si>
  <si>
    <t xml:space="preserve">TALENTUA SUSTATZEKO ATALA                                   </t>
  </si>
  <si>
    <t xml:space="preserve">SECCIÓN DE PROMOCIÓN DEL TALENTO                            </t>
  </si>
  <si>
    <t>AZPIEGITURETARAKO ETA LURRALDE GARAPENERAKO ZUZENDARITZA NAG</t>
  </si>
  <si>
    <t>DIRECCIÓN GENERAL DE INFRAESTRUCTURAS Y DESARROLLO TERRITOR.</t>
  </si>
  <si>
    <t>LARREA ARRUTIA, JON ERAIMUNDA</t>
  </si>
  <si>
    <t>DESJABETZAPENEN  ETA DESJABETZAPENEN UKITUTAKO ZERB.ZERBITZ.</t>
  </si>
  <si>
    <t xml:space="preserve">SERVICIO DE EXPROPIACIONES Y SERVICIOS AFECTADOS            </t>
  </si>
  <si>
    <t xml:space="preserve">ATAL TEKNIKOA                                               </t>
  </si>
  <si>
    <t xml:space="preserve">SECCIÓN TÉCNICA                                             </t>
  </si>
  <si>
    <t>BIDEEN SEGURTASUNERAKO-HOBEKUNTZA-MODERNIZAZIORAKO ZERBITZUA</t>
  </si>
  <si>
    <t xml:space="preserve">SERVICIO DE SEGURIDAD VIAL, MEJORA Y MODERNIZACIÓN          </t>
  </si>
  <si>
    <t xml:space="preserve">PROIEKTUEN ETA OBREN ATALA                                  </t>
  </si>
  <si>
    <t xml:space="preserve">SECCIÓN DE PROYECTOS Y OBRAS                                </t>
  </si>
  <si>
    <t xml:space="preserve">HITZARTURIKO INBERTSIOEN ETA KUDEAKETA ADMINIST. ATALA      </t>
  </si>
  <si>
    <t xml:space="preserve">SECCIÓN DE GESTIÓN ADMINISTRATIVA E INVERSIONES CONVENIDAS  </t>
  </si>
  <si>
    <t xml:space="preserve">BIDEEN SEGURTASUNERAKO ATALA                                </t>
  </si>
  <si>
    <t xml:space="preserve">SECCIÓN SE SEGURIDAD VIAL                                   </t>
  </si>
  <si>
    <t xml:space="preserve">USTIAPEN ZERBITZUA                                          </t>
  </si>
  <si>
    <t xml:space="preserve">SERVICIO DE EXPLOTACIÓN                                     </t>
  </si>
  <si>
    <t xml:space="preserve">USTIAPENEKO ATAL JURIDIKOA                                  </t>
  </si>
  <si>
    <t xml:space="preserve">SECCIÓN JURÍDICA DE EXPLOTACIÓN                             </t>
  </si>
  <si>
    <t xml:space="preserve">USTIAPENEKO ATAL TEKNIKOA                                   </t>
  </si>
  <si>
    <t xml:space="preserve">SECCIÓN TÉCNICA DE EXPLOTACIÓN                              </t>
  </si>
  <si>
    <t xml:space="preserve">AZPIEGITURAK GARATZEKO ZUZENDARIORDETZA NAGUSIA             </t>
  </si>
  <si>
    <t xml:space="preserve">SUBDIRECCIÓN GENERAL DE DESARROLLO DE INFRAESTRUCTURAS      </t>
  </si>
  <si>
    <t xml:space="preserve">PLANGINTZAREN ETA PROIEKTUEN ZERBITZUA                      </t>
  </si>
  <si>
    <t xml:space="preserve">SERVICIO DE PLANEAMIENTO Y PROYECTOS                        </t>
  </si>
  <si>
    <t xml:space="preserve">PLANGINTZA ATALA                                            </t>
  </si>
  <si>
    <t xml:space="preserve">SECCIÓN DE PLANEAMIENTO                                     </t>
  </si>
  <si>
    <t xml:space="preserve">INGURUGIRO SOSTENGARRITASUN ATALA                           </t>
  </si>
  <si>
    <t xml:space="preserve">SECCIÓN DE SOSTENIBILIDAD AMBIENTAL                         </t>
  </si>
  <si>
    <t xml:space="preserve">ERAIKUNTZA ZERBITZUA                                        </t>
  </si>
  <si>
    <t xml:space="preserve">SERVICIO DE CONSTRUCCIÓN                                    </t>
  </si>
  <si>
    <t xml:space="preserve">OBREN ATALA                                                 </t>
  </si>
  <si>
    <t xml:space="preserve">SECCIÓN DE OBRAS                                            </t>
  </si>
  <si>
    <t xml:space="preserve">LAGUNTZA TEKNIKO ATALA                                      </t>
  </si>
  <si>
    <t xml:space="preserve">SECCIÓN DE APOYO TÉCNICO                                    </t>
  </si>
  <si>
    <t xml:space="preserve">TEKNOLOGIA ETA INBENTARIO ZERBITZUA                         </t>
  </si>
  <si>
    <t xml:space="preserve">SERVICIO DE TECNOLOGÍA E INVENTARIO                         </t>
  </si>
  <si>
    <t xml:space="preserve">INBENTARIO ETA AUSKULTAZIO ATALA                            </t>
  </si>
  <si>
    <t xml:space="preserve">SECCIÓN DE INVENTARIO Y AUSCULTACIÓN                        </t>
  </si>
  <si>
    <t xml:space="preserve">ERREPIDE TEKNOLOGIA ATALA                                   </t>
  </si>
  <si>
    <t xml:space="preserve">SECCIÓN DE TECNOLOGÍA DE LA CARRETERA                       </t>
  </si>
  <si>
    <t xml:space="preserve">BIDE-SAREA KUDEATZEKO ZUZENDARIORDETZA NAGUSIA              </t>
  </si>
  <si>
    <t xml:space="preserve">SUBDIRECCIÓN GENERAL DE GESTIÓN DE LA RED VIARIA            </t>
  </si>
  <si>
    <t xml:space="preserve">KONTSERBAZIO ZERBITZUA                                      </t>
  </si>
  <si>
    <t xml:space="preserve">SERVICIO DE CONSERVACIÓN                                    </t>
  </si>
  <si>
    <t xml:space="preserve">GAINEGITURA ATALA                                           </t>
  </si>
  <si>
    <t xml:space="preserve">SECCIÓN DE SUPERESTRUCTURA                                  </t>
  </si>
  <si>
    <t xml:space="preserve">AZPIEGITURA ATALA                                           </t>
  </si>
  <si>
    <t xml:space="preserve">SECCIÓN DE INFRAESTRUCTURA                                  </t>
  </si>
  <si>
    <t xml:space="preserve">ESKARIAREN KUDEAKETA ATALA                                  </t>
  </si>
  <si>
    <t xml:space="preserve">SECCIÓN DE GESTIÓN DE LA DEMANDA                            </t>
  </si>
  <si>
    <t xml:space="preserve">TUNELEN SEGURTASUNA ZAINTZEKO ATALA                         </t>
  </si>
  <si>
    <t xml:space="preserve">SECCIÓN DE SEGURIDAD EN TÚNELES                             </t>
  </si>
  <si>
    <t>ENPLEGUA,GIZARTE INKLUSIOA ETA BERDINTASUNA SUSTATZEKO SAILA</t>
  </si>
  <si>
    <t xml:space="preserve">DEPARTAMENTO DE EMPLEO, INCLUSIÓN SOCIAL E IGUALDAD         </t>
  </si>
  <si>
    <t>LAESPADA MARTINEZ, MARÍA TERESA</t>
  </si>
  <si>
    <t xml:space="preserve">ENPLEGUA SUSTATZEKO ZUZENDARITZA NAGUSIA                    </t>
  </si>
  <si>
    <t xml:space="preserve">DIRECCIÓN GENERAL DE EMPLEO                                 </t>
  </si>
  <si>
    <t>GARCIA ALONSO, ALFONSO</t>
  </si>
  <si>
    <t xml:space="preserve">ENPLEGUA SUSTATZEKO ZERBITZUA                               </t>
  </si>
  <si>
    <t xml:space="preserve">SERVICIO DE EMPLEO                                          </t>
  </si>
  <si>
    <t xml:space="preserve">ENPLEGUA SUSTATZEKO ATALA                                   </t>
  </si>
  <si>
    <t xml:space="preserve">SECCIÓN DE EMPLEO                                           </t>
  </si>
  <si>
    <t>ENPLEGUA, GIZ.INKLUSIOA ETA BERDINTASUNA SUSTAT.ZZ.OO. ZERB.</t>
  </si>
  <si>
    <t xml:space="preserve">SERVICIO DE SS.GG. DE EMPLEO, INCLUSIÓN SOCIAL E IGUALDAD   </t>
  </si>
  <si>
    <t xml:space="preserve">ANTOLAKETA ETA GIZA BALIABIDEEN ATALA                       </t>
  </si>
  <si>
    <t xml:space="preserve">SECCIÓN DE ORGANIZACIÓN Y RECURSOS HUMANOS                  </t>
  </si>
  <si>
    <t xml:space="preserve">LEGE ETA AURREKONTU ATALA                                   </t>
  </si>
  <si>
    <t xml:space="preserve">SECCIÓN JURÍDICO-PRESUPUESTARIA                             </t>
  </si>
  <si>
    <t xml:space="preserve">GIZARTE INKLUSIOA SUSTATZEKO ZUZENDARITZA NAGUSIA           </t>
  </si>
  <si>
    <t xml:space="preserve">DIRECCIÓN GENERAL DE INCLUSIÓN SOCIAL                       </t>
  </si>
  <si>
    <t>SECO REVILLA, MANUEL OSCAR</t>
  </si>
  <si>
    <t xml:space="preserve">INKLUSIOA SUSTATZEKO ZERBITZUA                              </t>
  </si>
  <si>
    <t xml:space="preserve">SERVICIO PARA LA INCLUSIÓN                                  </t>
  </si>
  <si>
    <t xml:space="preserve">EBALUAZIOA ETA ORIENTAZIO ATALA                             </t>
  </si>
  <si>
    <t xml:space="preserve">SECCIÓN DE VALORACIÓN Y ORIENTACIÓN                         </t>
  </si>
  <si>
    <t xml:space="preserve">ESKU-HARTZE SOZIALERAKO ATALA                               </t>
  </si>
  <si>
    <t xml:space="preserve">SECCIÓN DE INTERVENCIÓN SOCIAL                              </t>
  </si>
  <si>
    <t xml:space="preserve">EMAKUMEAK BABESTEKO ETA FAMILIEI LAGUNTZEKO ZERBITZUA       </t>
  </si>
  <si>
    <t xml:space="preserve">SERVICIO DE MUJER E INTERVENCIÓN FAMILIAR                   </t>
  </si>
  <si>
    <t xml:space="preserve">EMAKUMEEN ATALA                                             </t>
  </si>
  <si>
    <t xml:space="preserve">SECCIÓN DE MUJER                                            </t>
  </si>
  <si>
    <t>BERDINTASUNERAKO,LANKIDETZARAKO ETA DIBERTSITATERAKO ZUZ.NAG</t>
  </si>
  <si>
    <t xml:space="preserve">DIRECCIÓN GENERAL DE IGUALDAD,COOPERACIÓN Y DIVERSIDAD      </t>
  </si>
  <si>
    <t>GUIJARRO CEBALLOS, MARÍA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</si>
</sst>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H325"/>
  <sheetViews>
    <sheetView tabSelected="1" workbookViewId="0"/>
  </sheetViews>
  <sheetFormatPr defaultRowHeight="15"/>
  <sheetData>
    <row r="1" spans="1:8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</row>
    <row r="2" spans="1:8">
      <c r="A2">
        <v>1</v>
      </c>
      <c r="B2" t="s">
        <v>8</v>
      </c>
      <c r="C2" t="s">
        <v>9</v>
      </c>
      <c r="D2" t="s">
        <v>10</v>
      </c>
      <c r="E2">
        <f>"01        "</f>
        <v>0</v>
      </c>
      <c r="F2" t="s">
        <v>11</v>
      </c>
      <c r="G2" t="s">
        <v>12</v>
      </c>
      <c r="H2" t="s">
        <v>13</v>
      </c>
    </row>
    <row r="3" spans="1:8">
      <c r="A3">
        <v>2</v>
      </c>
      <c r="B3" t="s">
        <v>8</v>
      </c>
      <c r="C3" t="s">
        <v>9</v>
      </c>
      <c r="D3" t="s">
        <v>10</v>
      </c>
      <c r="E3">
        <f>"01        "</f>
        <v>0</v>
      </c>
      <c r="F3" t="s">
        <v>11</v>
      </c>
      <c r="G3" t="s">
        <v>12</v>
      </c>
      <c r="H3" t="s">
        <v>14</v>
      </c>
    </row>
    <row r="4" spans="1:8">
      <c r="A4">
        <v>3</v>
      </c>
      <c r="B4" t="s">
        <v>8</v>
      </c>
      <c r="C4" t="s">
        <v>9</v>
      </c>
      <c r="D4" t="s">
        <v>10</v>
      </c>
      <c r="E4">
        <f>"01001     "</f>
        <v>0</v>
      </c>
      <c r="F4" t="s">
        <v>15</v>
      </c>
      <c r="G4" t="s">
        <v>16</v>
      </c>
    </row>
    <row r="5" spans="1:8">
      <c r="A5">
        <v>4</v>
      </c>
      <c r="B5" t="s">
        <v>8</v>
      </c>
      <c r="C5" t="s">
        <v>9</v>
      </c>
      <c r="D5" t="s">
        <v>10</v>
      </c>
      <c r="E5">
        <f>"011       "</f>
        <v>0</v>
      </c>
      <c r="F5" t="s">
        <v>17</v>
      </c>
      <c r="G5" t="s">
        <v>18</v>
      </c>
      <c r="H5" t="s">
        <v>19</v>
      </c>
    </row>
    <row r="6" spans="1:8">
      <c r="A6">
        <v>5</v>
      </c>
      <c r="B6" t="s">
        <v>8</v>
      </c>
      <c r="C6" t="s">
        <v>9</v>
      </c>
      <c r="D6" t="s">
        <v>10</v>
      </c>
      <c r="E6">
        <f>"012       "</f>
        <v>0</v>
      </c>
      <c r="F6" t="s">
        <v>20</v>
      </c>
      <c r="G6" t="s">
        <v>21</v>
      </c>
      <c r="H6" t="s">
        <v>22</v>
      </c>
    </row>
    <row r="7" spans="1:8">
      <c r="A7">
        <v>6</v>
      </c>
      <c r="B7" t="s">
        <v>8</v>
      </c>
      <c r="C7" t="s">
        <v>9</v>
      </c>
      <c r="D7" t="s">
        <v>10</v>
      </c>
      <c r="E7">
        <f>"01201     "</f>
        <v>0</v>
      </c>
      <c r="F7" t="s">
        <v>23</v>
      </c>
      <c r="G7" t="s">
        <v>24</v>
      </c>
    </row>
    <row r="8" spans="1:8">
      <c r="A8">
        <v>7</v>
      </c>
      <c r="B8" t="s">
        <v>8</v>
      </c>
      <c r="C8" t="s">
        <v>9</v>
      </c>
      <c r="D8" t="s">
        <v>10</v>
      </c>
      <c r="E8">
        <f>"012011    "</f>
        <v>0</v>
      </c>
      <c r="F8" t="s">
        <v>25</v>
      </c>
      <c r="G8" t="s">
        <v>26</v>
      </c>
    </row>
    <row r="9" spans="1:8">
      <c r="A9">
        <v>8</v>
      </c>
      <c r="B9" t="s">
        <v>8</v>
      </c>
      <c r="C9" t="s">
        <v>9</v>
      </c>
      <c r="D9" t="s">
        <v>10</v>
      </c>
      <c r="E9">
        <f>"01202     "</f>
        <v>0</v>
      </c>
      <c r="F9" t="s">
        <v>27</v>
      </c>
      <c r="G9" t="s">
        <v>28</v>
      </c>
    </row>
    <row r="10" spans="1:8">
      <c r="A10">
        <v>9</v>
      </c>
      <c r="B10" t="s">
        <v>8</v>
      </c>
      <c r="C10" t="s">
        <v>9</v>
      </c>
      <c r="D10" t="s">
        <v>10</v>
      </c>
      <c r="E10">
        <f>"012021    "</f>
        <v>0</v>
      </c>
      <c r="F10" t="s">
        <v>29</v>
      </c>
      <c r="G10" t="s">
        <v>30</v>
      </c>
    </row>
    <row r="11" spans="1:8">
      <c r="A11">
        <v>10</v>
      </c>
      <c r="B11" t="s">
        <v>8</v>
      </c>
      <c r="C11" t="s">
        <v>9</v>
      </c>
      <c r="D11" t="s">
        <v>10</v>
      </c>
      <c r="E11">
        <f>"013       "</f>
        <v>0</v>
      </c>
      <c r="F11" t="s">
        <v>31</v>
      </c>
      <c r="G11" t="s">
        <v>32</v>
      </c>
      <c r="H11" t="s">
        <v>33</v>
      </c>
    </row>
    <row r="12" spans="1:8">
      <c r="A12">
        <v>11</v>
      </c>
      <c r="B12" t="s">
        <v>8</v>
      </c>
      <c r="C12" t="s">
        <v>9</v>
      </c>
      <c r="D12" t="s">
        <v>10</v>
      </c>
      <c r="E12">
        <f>"01301     "</f>
        <v>0</v>
      </c>
      <c r="F12" t="s">
        <v>34</v>
      </c>
      <c r="G12" t="s">
        <v>35</v>
      </c>
    </row>
    <row r="13" spans="1:8">
      <c r="A13">
        <v>12</v>
      </c>
      <c r="B13" t="s">
        <v>8</v>
      </c>
      <c r="C13" t="s">
        <v>9</v>
      </c>
      <c r="D13" t="s">
        <v>10</v>
      </c>
      <c r="E13">
        <f>"02        "</f>
        <v>0</v>
      </c>
      <c r="F13" t="s">
        <v>36</v>
      </c>
      <c r="G13" t="s">
        <v>37</v>
      </c>
      <c r="H13" t="s">
        <v>38</v>
      </c>
    </row>
    <row r="14" spans="1:8">
      <c r="A14">
        <v>13</v>
      </c>
      <c r="B14" t="s">
        <v>8</v>
      </c>
      <c r="C14" t="s">
        <v>9</v>
      </c>
      <c r="D14" t="s">
        <v>10</v>
      </c>
      <c r="E14">
        <f>"02001     "</f>
        <v>0</v>
      </c>
      <c r="F14" t="s">
        <v>39</v>
      </c>
      <c r="G14" t="s">
        <v>40</v>
      </c>
    </row>
    <row r="15" spans="1:8">
      <c r="A15">
        <v>14</v>
      </c>
      <c r="B15" t="s">
        <v>8</v>
      </c>
      <c r="C15" t="s">
        <v>9</v>
      </c>
      <c r="D15" t="s">
        <v>10</v>
      </c>
      <c r="E15">
        <f>"020011    "</f>
        <v>0</v>
      </c>
      <c r="F15" t="s">
        <v>41</v>
      </c>
      <c r="G15" t="s">
        <v>42</v>
      </c>
    </row>
    <row r="16" spans="1:8">
      <c r="A16">
        <v>15</v>
      </c>
      <c r="B16" t="s">
        <v>8</v>
      </c>
      <c r="C16" t="s">
        <v>9</v>
      </c>
      <c r="D16" t="s">
        <v>10</v>
      </c>
      <c r="E16">
        <f>"020012    "</f>
        <v>0</v>
      </c>
      <c r="F16" t="s">
        <v>43</v>
      </c>
      <c r="G16" t="s">
        <v>44</v>
      </c>
    </row>
    <row r="17" spans="1:8">
      <c r="A17">
        <v>16</v>
      </c>
      <c r="B17" t="s">
        <v>8</v>
      </c>
      <c r="C17" t="s">
        <v>9</v>
      </c>
      <c r="D17" t="s">
        <v>10</v>
      </c>
      <c r="E17">
        <f>"02002     "</f>
        <v>0</v>
      </c>
      <c r="F17" t="s">
        <v>45</v>
      </c>
      <c r="G17" t="s">
        <v>46</v>
      </c>
    </row>
    <row r="18" spans="1:8">
      <c r="A18">
        <v>17</v>
      </c>
      <c r="B18" t="s">
        <v>8</v>
      </c>
      <c r="C18" t="s">
        <v>9</v>
      </c>
      <c r="D18" t="s">
        <v>10</v>
      </c>
      <c r="E18">
        <f>"020021    "</f>
        <v>0</v>
      </c>
      <c r="F18" t="s">
        <v>47</v>
      </c>
      <c r="G18" t="s">
        <v>48</v>
      </c>
    </row>
    <row r="19" spans="1:8">
      <c r="A19">
        <v>18</v>
      </c>
      <c r="B19" t="s">
        <v>8</v>
      </c>
      <c r="C19" t="s">
        <v>9</v>
      </c>
      <c r="D19" t="s">
        <v>10</v>
      </c>
      <c r="E19">
        <f>"020022    "</f>
        <v>0</v>
      </c>
      <c r="F19" t="s">
        <v>49</v>
      </c>
      <c r="G19" t="s">
        <v>50</v>
      </c>
    </row>
    <row r="20" spans="1:8">
      <c r="A20">
        <v>19</v>
      </c>
      <c r="B20" t="s">
        <v>8</v>
      </c>
      <c r="C20" t="s">
        <v>9</v>
      </c>
      <c r="D20" t="s">
        <v>10</v>
      </c>
      <c r="E20">
        <f>"021       "</f>
        <v>0</v>
      </c>
      <c r="F20" t="s">
        <v>51</v>
      </c>
      <c r="G20" t="s">
        <v>52</v>
      </c>
      <c r="H20" t="s">
        <v>53</v>
      </c>
    </row>
    <row r="21" spans="1:8">
      <c r="A21">
        <v>20</v>
      </c>
      <c r="B21" t="s">
        <v>8</v>
      </c>
      <c r="C21" t="s">
        <v>9</v>
      </c>
      <c r="D21" t="s">
        <v>10</v>
      </c>
      <c r="E21">
        <f>"02101     "</f>
        <v>0</v>
      </c>
      <c r="F21" t="s">
        <v>54</v>
      </c>
      <c r="G21" t="s">
        <v>55</v>
      </c>
    </row>
    <row r="22" spans="1:8">
      <c r="A22">
        <v>21</v>
      </c>
      <c r="B22" t="s">
        <v>8</v>
      </c>
      <c r="C22" t="s">
        <v>9</v>
      </c>
      <c r="D22" t="s">
        <v>10</v>
      </c>
      <c r="E22">
        <f>"021011    "</f>
        <v>0</v>
      </c>
      <c r="F22" t="s">
        <v>56</v>
      </c>
      <c r="G22" t="s">
        <v>57</v>
      </c>
    </row>
    <row r="23" spans="1:8">
      <c r="A23">
        <v>22</v>
      </c>
      <c r="B23" t="s">
        <v>8</v>
      </c>
      <c r="C23" t="s">
        <v>9</v>
      </c>
      <c r="D23" t="s">
        <v>10</v>
      </c>
      <c r="E23">
        <f>"021012    "</f>
        <v>0</v>
      </c>
      <c r="F23" t="s">
        <v>58</v>
      </c>
      <c r="G23" t="s">
        <v>59</v>
      </c>
    </row>
    <row r="24" spans="1:8">
      <c r="A24">
        <v>23</v>
      </c>
      <c r="B24" t="s">
        <v>8</v>
      </c>
      <c r="C24" t="s">
        <v>9</v>
      </c>
      <c r="D24" t="s">
        <v>10</v>
      </c>
      <c r="E24">
        <f>"02102     "</f>
        <v>0</v>
      </c>
      <c r="F24" t="s">
        <v>60</v>
      </c>
      <c r="G24" t="s">
        <v>61</v>
      </c>
    </row>
    <row r="25" spans="1:8">
      <c r="A25">
        <v>24</v>
      </c>
      <c r="B25" t="s">
        <v>8</v>
      </c>
      <c r="C25" t="s">
        <v>9</v>
      </c>
      <c r="D25" t="s">
        <v>10</v>
      </c>
      <c r="E25">
        <f>"021021    "</f>
        <v>0</v>
      </c>
      <c r="F25" t="s">
        <v>62</v>
      </c>
      <c r="G25" t="s">
        <v>63</v>
      </c>
    </row>
    <row r="26" spans="1:8">
      <c r="A26">
        <v>25</v>
      </c>
      <c r="B26" t="s">
        <v>8</v>
      </c>
      <c r="C26" t="s">
        <v>9</v>
      </c>
      <c r="D26" t="s">
        <v>10</v>
      </c>
      <c r="E26">
        <f>"021022    "</f>
        <v>0</v>
      </c>
      <c r="F26" t="s">
        <v>64</v>
      </c>
      <c r="G26" t="s">
        <v>65</v>
      </c>
    </row>
    <row r="27" spans="1:8">
      <c r="A27">
        <v>26</v>
      </c>
      <c r="B27" t="s">
        <v>8</v>
      </c>
      <c r="C27" t="s">
        <v>9</v>
      </c>
      <c r="D27" t="s">
        <v>10</v>
      </c>
      <c r="E27">
        <f>"02103     "</f>
        <v>0</v>
      </c>
      <c r="F27" t="s">
        <v>66</v>
      </c>
      <c r="G27" t="s">
        <v>67</v>
      </c>
    </row>
    <row r="28" spans="1:8">
      <c r="A28">
        <v>27</v>
      </c>
      <c r="B28" t="s">
        <v>8</v>
      </c>
      <c r="C28" t="s">
        <v>9</v>
      </c>
      <c r="D28" t="s">
        <v>10</v>
      </c>
      <c r="E28">
        <f>"021031    "</f>
        <v>0</v>
      </c>
      <c r="F28" t="s">
        <v>68</v>
      </c>
      <c r="G28" t="s">
        <v>69</v>
      </c>
    </row>
    <row r="29" spans="1:8">
      <c r="A29">
        <v>28</v>
      </c>
      <c r="B29" t="s">
        <v>8</v>
      </c>
      <c r="C29" t="s">
        <v>9</v>
      </c>
      <c r="D29" t="s">
        <v>10</v>
      </c>
      <c r="E29">
        <f>"021032    "</f>
        <v>0</v>
      </c>
      <c r="F29" t="s">
        <v>70</v>
      </c>
      <c r="G29" t="s">
        <v>71</v>
      </c>
    </row>
    <row r="30" spans="1:8">
      <c r="A30">
        <v>29</v>
      </c>
      <c r="B30" t="s">
        <v>8</v>
      </c>
      <c r="C30" t="s">
        <v>9</v>
      </c>
      <c r="D30" t="s">
        <v>10</v>
      </c>
      <c r="E30">
        <f>"021033    "</f>
        <v>0</v>
      </c>
      <c r="F30" t="s">
        <v>72</v>
      </c>
      <c r="G30" t="s">
        <v>73</v>
      </c>
    </row>
    <row r="31" spans="1:8">
      <c r="A31">
        <v>30</v>
      </c>
      <c r="B31" t="s">
        <v>8</v>
      </c>
      <c r="C31" t="s">
        <v>9</v>
      </c>
      <c r="D31" t="s">
        <v>10</v>
      </c>
      <c r="E31">
        <f>"02104     "</f>
        <v>0</v>
      </c>
      <c r="F31" t="s">
        <v>74</v>
      </c>
      <c r="G31" t="s">
        <v>75</v>
      </c>
    </row>
    <row r="32" spans="1:8">
      <c r="A32">
        <v>31</v>
      </c>
      <c r="B32" t="s">
        <v>8</v>
      </c>
      <c r="C32" t="s">
        <v>9</v>
      </c>
      <c r="D32" t="s">
        <v>10</v>
      </c>
      <c r="E32">
        <f>"021041    "</f>
        <v>0</v>
      </c>
      <c r="F32" t="s">
        <v>76</v>
      </c>
      <c r="G32" t="s">
        <v>77</v>
      </c>
    </row>
    <row r="33" spans="1:8">
      <c r="A33">
        <v>32</v>
      </c>
      <c r="B33" t="s">
        <v>8</v>
      </c>
      <c r="C33" t="s">
        <v>9</v>
      </c>
      <c r="D33" t="s">
        <v>10</v>
      </c>
      <c r="E33">
        <f>"021042    "</f>
        <v>0</v>
      </c>
      <c r="F33" t="s">
        <v>78</v>
      </c>
      <c r="G33" t="s">
        <v>79</v>
      </c>
    </row>
    <row r="34" spans="1:8">
      <c r="A34">
        <v>33</v>
      </c>
      <c r="B34" t="s">
        <v>8</v>
      </c>
      <c r="C34" t="s">
        <v>9</v>
      </c>
      <c r="D34" t="s">
        <v>10</v>
      </c>
      <c r="E34">
        <f>"021043    "</f>
        <v>0</v>
      </c>
      <c r="F34" t="s">
        <v>80</v>
      </c>
      <c r="G34" t="s">
        <v>81</v>
      </c>
    </row>
    <row r="35" spans="1:8">
      <c r="A35">
        <v>34</v>
      </c>
      <c r="B35" t="s">
        <v>8</v>
      </c>
      <c r="C35" t="s">
        <v>9</v>
      </c>
      <c r="D35" t="s">
        <v>10</v>
      </c>
      <c r="E35">
        <f>"021044    "</f>
        <v>0</v>
      </c>
      <c r="F35" t="s">
        <v>82</v>
      </c>
      <c r="G35" t="s">
        <v>83</v>
      </c>
    </row>
    <row r="36" spans="1:8">
      <c r="A36">
        <v>35</v>
      </c>
      <c r="B36" t="s">
        <v>8</v>
      </c>
      <c r="C36" t="s">
        <v>9</v>
      </c>
      <c r="D36" t="s">
        <v>10</v>
      </c>
      <c r="E36">
        <f>"02105     "</f>
        <v>0</v>
      </c>
      <c r="F36" t="s">
        <v>84</v>
      </c>
      <c r="G36" t="s">
        <v>85</v>
      </c>
    </row>
    <row r="37" spans="1:8">
      <c r="A37">
        <v>36</v>
      </c>
      <c r="B37" t="s">
        <v>8</v>
      </c>
      <c r="C37" t="s">
        <v>9</v>
      </c>
      <c r="D37" t="s">
        <v>10</v>
      </c>
      <c r="E37">
        <f>"021051    "</f>
        <v>0</v>
      </c>
      <c r="F37" t="s">
        <v>86</v>
      </c>
      <c r="G37" t="s">
        <v>87</v>
      </c>
    </row>
    <row r="38" spans="1:8">
      <c r="A38">
        <v>37</v>
      </c>
      <c r="B38" t="s">
        <v>8</v>
      </c>
      <c r="C38" t="s">
        <v>9</v>
      </c>
      <c r="D38" t="s">
        <v>10</v>
      </c>
      <c r="E38">
        <f>"021052    "</f>
        <v>0</v>
      </c>
      <c r="F38" t="s">
        <v>88</v>
      </c>
      <c r="G38" t="s">
        <v>89</v>
      </c>
    </row>
    <row r="39" spans="1:8">
      <c r="A39">
        <v>38</v>
      </c>
      <c r="B39" t="s">
        <v>8</v>
      </c>
      <c r="C39" t="s">
        <v>9</v>
      </c>
      <c r="D39" t="s">
        <v>10</v>
      </c>
      <c r="E39">
        <f>"022       "</f>
        <v>0</v>
      </c>
      <c r="F39" t="s">
        <v>90</v>
      </c>
      <c r="G39" t="s">
        <v>91</v>
      </c>
      <c r="H39" t="s">
        <v>92</v>
      </c>
    </row>
    <row r="40" spans="1:8">
      <c r="A40">
        <v>39</v>
      </c>
      <c r="B40" t="s">
        <v>8</v>
      </c>
      <c r="C40" t="s">
        <v>9</v>
      </c>
      <c r="D40" t="s">
        <v>10</v>
      </c>
      <c r="E40">
        <f>"02201     "</f>
        <v>0</v>
      </c>
      <c r="F40" t="s">
        <v>93</v>
      </c>
      <c r="G40" t="s">
        <v>94</v>
      </c>
    </row>
    <row r="41" spans="1:8">
      <c r="A41">
        <v>40</v>
      </c>
      <c r="B41" t="s">
        <v>8</v>
      </c>
      <c r="C41" t="s">
        <v>9</v>
      </c>
      <c r="D41" t="s">
        <v>10</v>
      </c>
      <c r="E41">
        <f>"022011    "</f>
        <v>0</v>
      </c>
      <c r="F41" t="s">
        <v>95</v>
      </c>
      <c r="G41" t="s">
        <v>96</v>
      </c>
    </row>
    <row r="42" spans="1:8">
      <c r="A42">
        <v>41</v>
      </c>
      <c r="B42" t="s">
        <v>8</v>
      </c>
      <c r="C42" t="s">
        <v>9</v>
      </c>
      <c r="D42" t="s">
        <v>10</v>
      </c>
      <c r="E42">
        <f>"022012    "</f>
        <v>0</v>
      </c>
      <c r="F42" t="s">
        <v>97</v>
      </c>
      <c r="G42" t="s">
        <v>98</v>
      </c>
    </row>
    <row r="43" spans="1:8">
      <c r="A43">
        <v>42</v>
      </c>
      <c r="B43" t="s">
        <v>8</v>
      </c>
      <c r="C43" t="s">
        <v>9</v>
      </c>
      <c r="D43" t="s">
        <v>10</v>
      </c>
      <c r="E43">
        <f>"02202     "</f>
        <v>0</v>
      </c>
      <c r="F43" t="s">
        <v>99</v>
      </c>
      <c r="G43" t="s">
        <v>100</v>
      </c>
    </row>
    <row r="44" spans="1:8">
      <c r="A44">
        <v>43</v>
      </c>
      <c r="B44" t="s">
        <v>8</v>
      </c>
      <c r="C44" t="s">
        <v>9</v>
      </c>
      <c r="D44" t="s">
        <v>10</v>
      </c>
      <c r="E44">
        <f>"022021    "</f>
        <v>0</v>
      </c>
      <c r="F44" t="s">
        <v>101</v>
      </c>
      <c r="G44" t="s">
        <v>102</v>
      </c>
    </row>
    <row r="45" spans="1:8">
      <c r="A45">
        <v>44</v>
      </c>
      <c r="B45" t="s">
        <v>8</v>
      </c>
      <c r="C45" t="s">
        <v>9</v>
      </c>
      <c r="D45" t="s">
        <v>10</v>
      </c>
      <c r="E45">
        <f>"022022    "</f>
        <v>0</v>
      </c>
      <c r="F45" t="s">
        <v>103</v>
      </c>
      <c r="G45" t="s">
        <v>104</v>
      </c>
    </row>
    <row r="46" spans="1:8">
      <c r="A46">
        <v>45</v>
      </c>
      <c r="B46" t="s">
        <v>8</v>
      </c>
      <c r="C46" t="s">
        <v>9</v>
      </c>
      <c r="D46" t="s">
        <v>10</v>
      </c>
      <c r="E46">
        <f>"02203     "</f>
        <v>0</v>
      </c>
      <c r="F46" t="s">
        <v>105</v>
      </c>
      <c r="G46" t="s">
        <v>106</v>
      </c>
    </row>
    <row r="47" spans="1:8">
      <c r="A47">
        <v>46</v>
      </c>
      <c r="B47" t="s">
        <v>8</v>
      </c>
      <c r="C47" t="s">
        <v>9</v>
      </c>
      <c r="D47" t="s">
        <v>10</v>
      </c>
      <c r="E47">
        <f>"02204     "</f>
        <v>0</v>
      </c>
      <c r="F47" t="s">
        <v>107</v>
      </c>
      <c r="G47" t="s">
        <v>108</v>
      </c>
    </row>
    <row r="48" spans="1:8">
      <c r="A48">
        <v>47</v>
      </c>
      <c r="B48" t="s">
        <v>8</v>
      </c>
      <c r="C48" t="s">
        <v>9</v>
      </c>
      <c r="D48" t="s">
        <v>10</v>
      </c>
      <c r="E48">
        <f>"022041    "</f>
        <v>0</v>
      </c>
      <c r="F48" t="s">
        <v>109</v>
      </c>
      <c r="G48" t="s">
        <v>110</v>
      </c>
    </row>
    <row r="49" spans="1:8">
      <c r="A49">
        <v>48</v>
      </c>
      <c r="B49" t="s">
        <v>8</v>
      </c>
      <c r="C49" t="s">
        <v>9</v>
      </c>
      <c r="D49" t="s">
        <v>10</v>
      </c>
      <c r="E49">
        <f>"022042    "</f>
        <v>0</v>
      </c>
      <c r="F49" t="s">
        <v>111</v>
      </c>
      <c r="G49" t="s">
        <v>112</v>
      </c>
    </row>
    <row r="50" spans="1:8">
      <c r="A50">
        <v>49</v>
      </c>
      <c r="B50" t="s">
        <v>8</v>
      </c>
      <c r="C50" t="s">
        <v>9</v>
      </c>
      <c r="D50" t="s">
        <v>10</v>
      </c>
      <c r="E50">
        <f>"03        "</f>
        <v>0</v>
      </c>
      <c r="F50" t="s">
        <v>113</v>
      </c>
      <c r="G50" t="s">
        <v>114</v>
      </c>
      <c r="H50" t="s">
        <v>115</v>
      </c>
    </row>
    <row r="51" spans="1:8">
      <c r="A51">
        <v>50</v>
      </c>
      <c r="B51" t="s">
        <v>8</v>
      </c>
      <c r="C51" t="s">
        <v>9</v>
      </c>
      <c r="D51" t="s">
        <v>10</v>
      </c>
      <c r="E51">
        <f>"031       "</f>
        <v>0</v>
      </c>
      <c r="F51" t="s">
        <v>116</v>
      </c>
      <c r="G51" t="s">
        <v>117</v>
      </c>
      <c r="H51" t="s">
        <v>118</v>
      </c>
    </row>
    <row r="52" spans="1:8">
      <c r="A52">
        <v>51</v>
      </c>
      <c r="B52" t="s">
        <v>8</v>
      </c>
      <c r="C52" t="s">
        <v>9</v>
      </c>
      <c r="D52" t="s">
        <v>10</v>
      </c>
      <c r="E52">
        <f>"03101     "</f>
        <v>0</v>
      </c>
      <c r="F52" t="s">
        <v>119</v>
      </c>
      <c r="G52" t="s">
        <v>120</v>
      </c>
    </row>
    <row r="53" spans="1:8">
      <c r="A53">
        <v>52</v>
      </c>
      <c r="B53" t="s">
        <v>8</v>
      </c>
      <c r="C53" t="s">
        <v>9</v>
      </c>
      <c r="D53" t="s">
        <v>10</v>
      </c>
      <c r="E53">
        <f>"031011    "</f>
        <v>0</v>
      </c>
      <c r="F53" t="s">
        <v>121</v>
      </c>
      <c r="G53" t="s">
        <v>122</v>
      </c>
    </row>
    <row r="54" spans="1:8">
      <c r="A54">
        <v>161</v>
      </c>
      <c r="B54" t="s">
        <v>8</v>
      </c>
      <c r="C54" t="s">
        <v>9</v>
      </c>
      <c r="D54" t="s">
        <v>10</v>
      </c>
      <c r="E54">
        <f>"05301     "</f>
        <v>0</v>
      </c>
      <c r="F54" t="s">
        <v>123</v>
      </c>
      <c r="G54" t="s">
        <v>124</v>
      </c>
    </row>
    <row r="55" spans="1:8">
      <c r="A55">
        <v>53</v>
      </c>
      <c r="B55" t="s">
        <v>8</v>
      </c>
      <c r="C55" t="s">
        <v>9</v>
      </c>
      <c r="D55" t="s">
        <v>10</v>
      </c>
      <c r="E55">
        <f>"031012    "</f>
        <v>0</v>
      </c>
      <c r="F55" t="s">
        <v>125</v>
      </c>
      <c r="G55" t="s">
        <v>126</v>
      </c>
    </row>
    <row r="56" spans="1:8">
      <c r="A56">
        <v>54</v>
      </c>
      <c r="B56" t="s">
        <v>8</v>
      </c>
      <c r="C56" t="s">
        <v>9</v>
      </c>
      <c r="D56" t="s">
        <v>10</v>
      </c>
      <c r="E56">
        <f>"031013    "</f>
        <v>0</v>
      </c>
      <c r="F56" t="s">
        <v>127</v>
      </c>
      <c r="G56" t="s">
        <v>128</v>
      </c>
    </row>
    <row r="57" spans="1:8">
      <c r="A57">
        <v>55</v>
      </c>
      <c r="B57" t="s">
        <v>8</v>
      </c>
      <c r="C57" t="s">
        <v>9</v>
      </c>
      <c r="D57" t="s">
        <v>10</v>
      </c>
      <c r="E57">
        <f>"03102     "</f>
        <v>0</v>
      </c>
      <c r="F57" t="s">
        <v>129</v>
      </c>
      <c r="G57" t="s">
        <v>130</v>
      </c>
    </row>
    <row r="58" spans="1:8">
      <c r="A58">
        <v>56</v>
      </c>
      <c r="B58" t="s">
        <v>8</v>
      </c>
      <c r="C58" t="s">
        <v>9</v>
      </c>
      <c r="D58" t="s">
        <v>10</v>
      </c>
      <c r="E58">
        <f>"031021    "</f>
        <v>0</v>
      </c>
      <c r="F58" t="s">
        <v>131</v>
      </c>
      <c r="G58" t="s">
        <v>132</v>
      </c>
    </row>
    <row r="59" spans="1:8">
      <c r="A59">
        <v>57</v>
      </c>
      <c r="B59" t="s">
        <v>8</v>
      </c>
      <c r="C59" t="s">
        <v>9</v>
      </c>
      <c r="D59" t="s">
        <v>10</v>
      </c>
      <c r="E59">
        <f>"03103     "</f>
        <v>0</v>
      </c>
      <c r="F59" t="s">
        <v>133</v>
      </c>
      <c r="G59" t="s">
        <v>134</v>
      </c>
    </row>
    <row r="60" spans="1:8">
      <c r="A60">
        <v>58</v>
      </c>
      <c r="B60" t="s">
        <v>8</v>
      </c>
      <c r="C60" t="s">
        <v>9</v>
      </c>
      <c r="D60" t="s">
        <v>10</v>
      </c>
      <c r="E60">
        <f>"031031    "</f>
        <v>0</v>
      </c>
      <c r="F60" t="s">
        <v>135</v>
      </c>
      <c r="G60" t="s">
        <v>136</v>
      </c>
    </row>
    <row r="61" spans="1:8">
      <c r="A61">
        <v>59</v>
      </c>
      <c r="B61" t="s">
        <v>8</v>
      </c>
      <c r="C61" t="s">
        <v>9</v>
      </c>
      <c r="D61" t="s">
        <v>10</v>
      </c>
      <c r="E61">
        <f>"031032    "</f>
        <v>0</v>
      </c>
      <c r="F61" t="s">
        <v>137</v>
      </c>
      <c r="G61" t="s">
        <v>138</v>
      </c>
    </row>
    <row r="62" spans="1:8">
      <c r="A62">
        <v>60</v>
      </c>
      <c r="B62" t="s">
        <v>8</v>
      </c>
      <c r="C62" t="s">
        <v>9</v>
      </c>
      <c r="D62" t="s">
        <v>10</v>
      </c>
      <c r="E62">
        <f>"03104     "</f>
        <v>0</v>
      </c>
      <c r="F62" t="s">
        <v>139</v>
      </c>
      <c r="G62" t="s">
        <v>140</v>
      </c>
    </row>
    <row r="63" spans="1:8">
      <c r="A63">
        <v>61</v>
      </c>
      <c r="B63" t="s">
        <v>8</v>
      </c>
      <c r="C63" t="s">
        <v>9</v>
      </c>
      <c r="D63" t="s">
        <v>10</v>
      </c>
      <c r="E63">
        <f>"031041    "</f>
        <v>0</v>
      </c>
      <c r="F63" t="s">
        <v>141</v>
      </c>
      <c r="G63" t="s">
        <v>142</v>
      </c>
    </row>
    <row r="64" spans="1:8">
      <c r="A64">
        <v>62</v>
      </c>
      <c r="B64" t="s">
        <v>8</v>
      </c>
      <c r="C64" t="s">
        <v>9</v>
      </c>
      <c r="D64" t="s">
        <v>10</v>
      </c>
      <c r="E64">
        <f>"031042    "</f>
        <v>0</v>
      </c>
      <c r="F64" t="s">
        <v>143</v>
      </c>
      <c r="G64" t="s">
        <v>144</v>
      </c>
    </row>
    <row r="65" spans="1:8">
      <c r="A65">
        <v>63</v>
      </c>
      <c r="B65" t="s">
        <v>8</v>
      </c>
      <c r="C65" t="s">
        <v>9</v>
      </c>
      <c r="D65" t="s">
        <v>10</v>
      </c>
      <c r="E65">
        <f>"033       "</f>
        <v>0</v>
      </c>
      <c r="F65" t="s">
        <v>145</v>
      </c>
      <c r="G65" t="s">
        <v>146</v>
      </c>
      <c r="H65" t="s">
        <v>147</v>
      </c>
    </row>
    <row r="66" spans="1:8">
      <c r="A66">
        <v>64</v>
      </c>
      <c r="B66" t="s">
        <v>8</v>
      </c>
      <c r="C66" t="s">
        <v>9</v>
      </c>
      <c r="D66" t="s">
        <v>10</v>
      </c>
      <c r="E66">
        <f>"0331      "</f>
        <v>0</v>
      </c>
      <c r="F66" t="s">
        <v>148</v>
      </c>
      <c r="G66" t="s">
        <v>149</v>
      </c>
    </row>
    <row r="67" spans="1:8">
      <c r="A67">
        <v>65</v>
      </c>
      <c r="B67" t="s">
        <v>8</v>
      </c>
      <c r="C67" t="s">
        <v>9</v>
      </c>
      <c r="D67" t="s">
        <v>10</v>
      </c>
      <c r="E67">
        <f>"03311     "</f>
        <v>0</v>
      </c>
      <c r="F67" t="s">
        <v>150</v>
      </c>
      <c r="G67" t="s">
        <v>151</v>
      </c>
    </row>
    <row r="68" spans="1:8">
      <c r="A68">
        <v>66</v>
      </c>
      <c r="B68" t="s">
        <v>8</v>
      </c>
      <c r="C68" t="s">
        <v>9</v>
      </c>
      <c r="D68" t="s">
        <v>10</v>
      </c>
      <c r="E68">
        <f>"033111    "</f>
        <v>0</v>
      </c>
      <c r="F68" t="s">
        <v>152</v>
      </c>
      <c r="G68" t="s">
        <v>153</v>
      </c>
    </row>
    <row r="69" spans="1:8">
      <c r="A69">
        <v>67</v>
      </c>
      <c r="B69" t="s">
        <v>8</v>
      </c>
      <c r="C69" t="s">
        <v>9</v>
      </c>
      <c r="D69" t="s">
        <v>10</v>
      </c>
      <c r="E69">
        <f>"033112    "</f>
        <v>0</v>
      </c>
      <c r="F69" t="s">
        <v>154</v>
      </c>
      <c r="G69" t="s">
        <v>155</v>
      </c>
    </row>
    <row r="70" spans="1:8">
      <c r="A70">
        <v>68</v>
      </c>
      <c r="B70" t="s">
        <v>8</v>
      </c>
      <c r="C70" t="s">
        <v>9</v>
      </c>
      <c r="D70" t="s">
        <v>10</v>
      </c>
      <c r="E70">
        <f>"03312     "</f>
        <v>0</v>
      </c>
      <c r="F70" t="s">
        <v>156</v>
      </c>
      <c r="G70" t="s">
        <v>157</v>
      </c>
    </row>
    <row r="71" spans="1:8">
      <c r="A71">
        <v>69</v>
      </c>
      <c r="B71" t="s">
        <v>8</v>
      </c>
      <c r="C71" t="s">
        <v>9</v>
      </c>
      <c r="D71" t="s">
        <v>10</v>
      </c>
      <c r="E71">
        <f>"033121    "</f>
        <v>0</v>
      </c>
      <c r="F71" t="s">
        <v>158</v>
      </c>
      <c r="G71" t="s">
        <v>159</v>
      </c>
    </row>
    <row r="72" spans="1:8">
      <c r="A72">
        <v>70</v>
      </c>
      <c r="B72" t="s">
        <v>8</v>
      </c>
      <c r="C72" t="s">
        <v>9</v>
      </c>
      <c r="D72" t="s">
        <v>10</v>
      </c>
      <c r="E72">
        <f>"033122    "</f>
        <v>0</v>
      </c>
      <c r="F72" t="s">
        <v>160</v>
      </c>
      <c r="G72" t="s">
        <v>161</v>
      </c>
    </row>
    <row r="73" spans="1:8">
      <c r="A73">
        <v>71</v>
      </c>
      <c r="B73" t="s">
        <v>8</v>
      </c>
      <c r="C73" t="s">
        <v>9</v>
      </c>
      <c r="D73" t="s">
        <v>10</v>
      </c>
      <c r="E73">
        <f>"03313     "</f>
        <v>0</v>
      </c>
      <c r="F73" t="s">
        <v>162</v>
      </c>
      <c r="G73" t="s">
        <v>163</v>
      </c>
    </row>
    <row r="74" spans="1:8">
      <c r="A74">
        <v>72</v>
      </c>
      <c r="B74" t="s">
        <v>8</v>
      </c>
      <c r="C74" t="s">
        <v>9</v>
      </c>
      <c r="D74" t="s">
        <v>10</v>
      </c>
      <c r="E74">
        <f>"033131    "</f>
        <v>0</v>
      </c>
      <c r="F74" t="s">
        <v>164</v>
      </c>
      <c r="G74" t="s">
        <v>165</v>
      </c>
    </row>
    <row r="75" spans="1:8">
      <c r="A75">
        <v>73</v>
      </c>
      <c r="B75" t="s">
        <v>8</v>
      </c>
      <c r="C75" t="s">
        <v>9</v>
      </c>
      <c r="D75" t="s">
        <v>10</v>
      </c>
      <c r="E75">
        <f>"033132    "</f>
        <v>0</v>
      </c>
      <c r="F75" t="s">
        <v>166</v>
      </c>
      <c r="G75" t="s">
        <v>167</v>
      </c>
    </row>
    <row r="76" spans="1:8">
      <c r="A76">
        <v>74</v>
      </c>
      <c r="B76" t="s">
        <v>8</v>
      </c>
      <c r="C76" t="s">
        <v>9</v>
      </c>
      <c r="D76" t="s">
        <v>10</v>
      </c>
      <c r="E76">
        <f>"04        "</f>
        <v>0</v>
      </c>
      <c r="F76" t="s">
        <v>168</v>
      </c>
      <c r="G76" t="s">
        <v>169</v>
      </c>
      <c r="H76" t="s">
        <v>170</v>
      </c>
    </row>
    <row r="77" spans="1:8">
      <c r="A77">
        <v>75</v>
      </c>
      <c r="B77" t="s">
        <v>8</v>
      </c>
      <c r="C77" t="s">
        <v>9</v>
      </c>
      <c r="D77" t="s">
        <v>10</v>
      </c>
      <c r="E77">
        <f>"04001     "</f>
        <v>0</v>
      </c>
      <c r="F77" t="s">
        <v>171</v>
      </c>
      <c r="G77" t="s">
        <v>172</v>
      </c>
    </row>
    <row r="78" spans="1:8">
      <c r="A78">
        <v>76</v>
      </c>
      <c r="B78" t="s">
        <v>8</v>
      </c>
      <c r="C78" t="s">
        <v>9</v>
      </c>
      <c r="D78" t="s">
        <v>10</v>
      </c>
      <c r="E78">
        <f>"040011    "</f>
        <v>0</v>
      </c>
      <c r="F78" t="s">
        <v>173</v>
      </c>
      <c r="G78" t="s">
        <v>174</v>
      </c>
    </row>
    <row r="79" spans="1:8">
      <c r="A79">
        <v>77</v>
      </c>
      <c r="B79" t="s">
        <v>8</v>
      </c>
      <c r="C79" t="s">
        <v>9</v>
      </c>
      <c r="D79" t="s">
        <v>10</v>
      </c>
      <c r="E79">
        <f>"040012    "</f>
        <v>0</v>
      </c>
      <c r="F79" t="s">
        <v>175</v>
      </c>
      <c r="G79" t="s">
        <v>176</v>
      </c>
    </row>
    <row r="80" spans="1:8">
      <c r="A80">
        <v>78</v>
      </c>
      <c r="B80" t="s">
        <v>8</v>
      </c>
      <c r="C80" t="s">
        <v>9</v>
      </c>
      <c r="D80" t="s">
        <v>10</v>
      </c>
      <c r="E80">
        <f>"04002     "</f>
        <v>0</v>
      </c>
      <c r="F80" t="s">
        <v>177</v>
      </c>
      <c r="G80" t="s">
        <v>178</v>
      </c>
    </row>
    <row r="81" spans="1:8">
      <c r="A81">
        <v>79</v>
      </c>
      <c r="B81" t="s">
        <v>8</v>
      </c>
      <c r="C81" t="s">
        <v>9</v>
      </c>
      <c r="D81" t="s">
        <v>10</v>
      </c>
      <c r="E81">
        <f>"040021    "</f>
        <v>0</v>
      </c>
      <c r="F81" t="s">
        <v>179</v>
      </c>
      <c r="G81" t="s">
        <v>180</v>
      </c>
    </row>
    <row r="82" spans="1:8">
      <c r="A82">
        <v>80</v>
      </c>
      <c r="B82" t="s">
        <v>8</v>
      </c>
      <c r="C82" t="s">
        <v>9</v>
      </c>
      <c r="D82" t="s">
        <v>10</v>
      </c>
      <c r="E82">
        <f>"040022    "</f>
        <v>0</v>
      </c>
      <c r="F82" t="s">
        <v>181</v>
      </c>
      <c r="G82" t="s">
        <v>182</v>
      </c>
    </row>
    <row r="83" spans="1:8">
      <c r="A83">
        <v>81</v>
      </c>
      <c r="B83" t="s">
        <v>8</v>
      </c>
      <c r="C83" t="s">
        <v>9</v>
      </c>
      <c r="D83" t="s">
        <v>10</v>
      </c>
      <c r="E83">
        <f>"040023    "</f>
        <v>0</v>
      </c>
      <c r="F83" t="s">
        <v>183</v>
      </c>
      <c r="G83" t="s">
        <v>184</v>
      </c>
    </row>
    <row r="84" spans="1:8">
      <c r="A84">
        <v>82</v>
      </c>
      <c r="B84" t="s">
        <v>8</v>
      </c>
      <c r="C84" t="s">
        <v>9</v>
      </c>
      <c r="D84" t="s">
        <v>10</v>
      </c>
      <c r="E84">
        <f>"041       "</f>
        <v>0</v>
      </c>
      <c r="F84" t="s">
        <v>185</v>
      </c>
      <c r="G84" t="s">
        <v>186</v>
      </c>
      <c r="H84" t="s">
        <v>187</v>
      </c>
    </row>
    <row r="85" spans="1:8">
      <c r="A85">
        <v>83</v>
      </c>
      <c r="B85" t="s">
        <v>8</v>
      </c>
      <c r="C85" t="s">
        <v>9</v>
      </c>
      <c r="D85" t="s">
        <v>10</v>
      </c>
      <c r="E85">
        <f>"04101     "</f>
        <v>0</v>
      </c>
      <c r="F85" t="s">
        <v>188</v>
      </c>
      <c r="G85" t="s">
        <v>189</v>
      </c>
    </row>
    <row r="86" spans="1:8">
      <c r="A86">
        <v>84</v>
      </c>
      <c r="B86" t="s">
        <v>8</v>
      </c>
      <c r="C86" t="s">
        <v>9</v>
      </c>
      <c r="D86" t="s">
        <v>10</v>
      </c>
      <c r="E86">
        <f>"041011    "</f>
        <v>0</v>
      </c>
      <c r="F86" t="s">
        <v>190</v>
      </c>
      <c r="G86" t="s">
        <v>191</v>
      </c>
    </row>
    <row r="87" spans="1:8">
      <c r="A87">
        <v>85</v>
      </c>
      <c r="B87" t="s">
        <v>8</v>
      </c>
      <c r="C87" t="s">
        <v>9</v>
      </c>
      <c r="D87" t="s">
        <v>10</v>
      </c>
      <c r="E87">
        <f>"041012    "</f>
        <v>0</v>
      </c>
      <c r="F87" t="s">
        <v>192</v>
      </c>
      <c r="G87" t="s">
        <v>193</v>
      </c>
    </row>
    <row r="88" spans="1:8">
      <c r="A88">
        <v>86</v>
      </c>
      <c r="B88" t="s">
        <v>8</v>
      </c>
      <c r="C88" t="s">
        <v>9</v>
      </c>
      <c r="D88" t="s">
        <v>10</v>
      </c>
      <c r="E88">
        <f>"041013    "</f>
        <v>0</v>
      </c>
      <c r="F88" t="s">
        <v>194</v>
      </c>
      <c r="G88" t="s">
        <v>195</v>
      </c>
    </row>
    <row r="89" spans="1:8">
      <c r="A89">
        <v>87</v>
      </c>
      <c r="B89" t="s">
        <v>8</v>
      </c>
      <c r="C89" t="s">
        <v>9</v>
      </c>
      <c r="D89" t="s">
        <v>10</v>
      </c>
      <c r="E89">
        <f>"042       "</f>
        <v>0</v>
      </c>
      <c r="F89" t="s">
        <v>196</v>
      </c>
      <c r="G89" t="s">
        <v>197</v>
      </c>
      <c r="H89" t="s">
        <v>198</v>
      </c>
    </row>
    <row r="90" spans="1:8">
      <c r="A90">
        <v>88</v>
      </c>
      <c r="B90" t="s">
        <v>8</v>
      </c>
      <c r="C90" t="s">
        <v>9</v>
      </c>
      <c r="D90" t="s">
        <v>10</v>
      </c>
      <c r="E90">
        <f>"04201     "</f>
        <v>0</v>
      </c>
      <c r="F90" t="s">
        <v>199</v>
      </c>
      <c r="G90" t="s">
        <v>200</v>
      </c>
    </row>
    <row r="91" spans="1:8">
      <c r="A91">
        <v>89</v>
      </c>
      <c r="B91" t="s">
        <v>8</v>
      </c>
      <c r="C91" t="s">
        <v>9</v>
      </c>
      <c r="D91" t="s">
        <v>10</v>
      </c>
      <c r="E91">
        <f>"042011    "</f>
        <v>0</v>
      </c>
      <c r="F91" t="s">
        <v>201</v>
      </c>
      <c r="G91" t="s">
        <v>202</v>
      </c>
    </row>
    <row r="92" spans="1:8">
      <c r="A92">
        <v>90</v>
      </c>
      <c r="B92" t="s">
        <v>8</v>
      </c>
      <c r="C92" t="s">
        <v>9</v>
      </c>
      <c r="D92" t="s">
        <v>10</v>
      </c>
      <c r="E92">
        <f>"042012    "</f>
        <v>0</v>
      </c>
      <c r="F92" t="s">
        <v>203</v>
      </c>
      <c r="G92" t="s">
        <v>204</v>
      </c>
    </row>
    <row r="93" spans="1:8">
      <c r="A93">
        <v>91</v>
      </c>
      <c r="B93" t="s">
        <v>8</v>
      </c>
      <c r="C93" t="s">
        <v>9</v>
      </c>
      <c r="D93" t="s">
        <v>10</v>
      </c>
      <c r="E93">
        <f>"042013    "</f>
        <v>0</v>
      </c>
      <c r="F93" t="s">
        <v>205</v>
      </c>
      <c r="G93" t="s">
        <v>206</v>
      </c>
    </row>
    <row r="94" spans="1:8">
      <c r="A94">
        <v>92</v>
      </c>
      <c r="B94" t="s">
        <v>8</v>
      </c>
      <c r="C94" t="s">
        <v>9</v>
      </c>
      <c r="D94" t="s">
        <v>10</v>
      </c>
      <c r="E94">
        <f>"042014    "</f>
        <v>0</v>
      </c>
      <c r="F94" t="s">
        <v>207</v>
      </c>
      <c r="G94" t="s">
        <v>208</v>
      </c>
    </row>
    <row r="95" spans="1:8">
      <c r="A95">
        <v>93</v>
      </c>
      <c r="B95" t="s">
        <v>8</v>
      </c>
      <c r="C95" t="s">
        <v>9</v>
      </c>
      <c r="D95" t="s">
        <v>10</v>
      </c>
      <c r="E95">
        <f>"04202     "</f>
        <v>0</v>
      </c>
      <c r="F95" t="s">
        <v>209</v>
      </c>
      <c r="G95" t="s">
        <v>210</v>
      </c>
    </row>
    <row r="96" spans="1:8">
      <c r="A96">
        <v>94</v>
      </c>
      <c r="B96" t="s">
        <v>8</v>
      </c>
      <c r="C96" t="s">
        <v>9</v>
      </c>
      <c r="D96" t="s">
        <v>10</v>
      </c>
      <c r="E96">
        <f>"042021    "</f>
        <v>0</v>
      </c>
      <c r="F96" t="s">
        <v>211</v>
      </c>
      <c r="G96" t="s">
        <v>212</v>
      </c>
    </row>
    <row r="97" spans="1:8">
      <c r="A97">
        <v>95</v>
      </c>
      <c r="B97" t="s">
        <v>8</v>
      </c>
      <c r="C97" t="s">
        <v>9</v>
      </c>
      <c r="D97" t="s">
        <v>10</v>
      </c>
      <c r="E97">
        <f>"042022    "</f>
        <v>0</v>
      </c>
      <c r="F97" t="s">
        <v>213</v>
      </c>
      <c r="G97" t="s">
        <v>214</v>
      </c>
    </row>
    <row r="98" spans="1:8">
      <c r="A98">
        <v>96</v>
      </c>
      <c r="B98" t="s">
        <v>8</v>
      </c>
      <c r="C98" t="s">
        <v>9</v>
      </c>
      <c r="D98" t="s">
        <v>10</v>
      </c>
      <c r="E98">
        <f>"05        "</f>
        <v>0</v>
      </c>
      <c r="F98" t="s">
        <v>215</v>
      </c>
      <c r="G98" t="s">
        <v>216</v>
      </c>
      <c r="H98" t="s">
        <v>217</v>
      </c>
    </row>
    <row r="99" spans="1:8">
      <c r="A99">
        <v>97</v>
      </c>
      <c r="B99" t="s">
        <v>8</v>
      </c>
      <c r="C99" t="s">
        <v>9</v>
      </c>
      <c r="D99" t="s">
        <v>10</v>
      </c>
      <c r="E99">
        <f>"0501      "</f>
        <v>0</v>
      </c>
      <c r="F99" t="s">
        <v>218</v>
      </c>
      <c r="G99" t="s">
        <v>219</v>
      </c>
    </row>
    <row r="100" spans="1:8">
      <c r="A100">
        <v>98</v>
      </c>
      <c r="B100" t="s">
        <v>8</v>
      </c>
      <c r="C100" t="s">
        <v>9</v>
      </c>
      <c r="D100" t="s">
        <v>10</v>
      </c>
      <c r="E100">
        <f>"05011     "</f>
        <v>0</v>
      </c>
      <c r="F100" t="s">
        <v>220</v>
      </c>
      <c r="G100" t="s">
        <v>221</v>
      </c>
    </row>
    <row r="101" spans="1:8">
      <c r="A101">
        <v>99</v>
      </c>
      <c r="B101" t="s">
        <v>8</v>
      </c>
      <c r="C101" t="s">
        <v>9</v>
      </c>
      <c r="D101" t="s">
        <v>10</v>
      </c>
      <c r="E101">
        <f>"050111    "</f>
        <v>0</v>
      </c>
      <c r="F101" t="s">
        <v>222</v>
      </c>
      <c r="G101" t="s">
        <v>223</v>
      </c>
    </row>
    <row r="102" spans="1:8">
      <c r="A102">
        <v>100</v>
      </c>
      <c r="B102" t="s">
        <v>8</v>
      </c>
      <c r="C102" t="s">
        <v>9</v>
      </c>
      <c r="D102" t="s">
        <v>10</v>
      </c>
      <c r="E102">
        <f>"050112    "</f>
        <v>0</v>
      </c>
      <c r="F102" t="s">
        <v>224</v>
      </c>
      <c r="G102" t="s">
        <v>225</v>
      </c>
    </row>
    <row r="103" spans="1:8">
      <c r="A103">
        <v>101</v>
      </c>
      <c r="B103" t="s">
        <v>8</v>
      </c>
      <c r="C103" t="s">
        <v>9</v>
      </c>
      <c r="D103" t="s">
        <v>10</v>
      </c>
      <c r="E103">
        <f>"05012     "</f>
        <v>0</v>
      </c>
      <c r="F103" t="s">
        <v>226</v>
      </c>
      <c r="G103" t="s">
        <v>227</v>
      </c>
    </row>
    <row r="104" spans="1:8">
      <c r="A104">
        <v>102</v>
      </c>
      <c r="B104" t="s">
        <v>8</v>
      </c>
      <c r="C104" t="s">
        <v>9</v>
      </c>
      <c r="D104" t="s">
        <v>10</v>
      </c>
      <c r="E104">
        <f>"05013     "</f>
        <v>0</v>
      </c>
      <c r="F104" t="s">
        <v>228</v>
      </c>
      <c r="G104" t="s">
        <v>229</v>
      </c>
    </row>
    <row r="105" spans="1:8">
      <c r="A105">
        <v>103</v>
      </c>
      <c r="B105" t="s">
        <v>8</v>
      </c>
      <c r="C105" t="s">
        <v>9</v>
      </c>
      <c r="D105" t="s">
        <v>10</v>
      </c>
      <c r="E105">
        <f>"050131    "</f>
        <v>0</v>
      </c>
      <c r="F105" t="s">
        <v>230</v>
      </c>
      <c r="G105" t="s">
        <v>231</v>
      </c>
    </row>
    <row r="106" spans="1:8">
      <c r="A106">
        <v>104</v>
      </c>
      <c r="B106" t="s">
        <v>8</v>
      </c>
      <c r="C106" t="s">
        <v>9</v>
      </c>
      <c r="D106" t="s">
        <v>10</v>
      </c>
      <c r="E106">
        <f>"050132    "</f>
        <v>0</v>
      </c>
      <c r="F106" t="s">
        <v>232</v>
      </c>
      <c r="G106" t="s">
        <v>233</v>
      </c>
    </row>
    <row r="107" spans="1:8">
      <c r="A107">
        <v>105</v>
      </c>
      <c r="B107" t="s">
        <v>8</v>
      </c>
      <c r="C107" t="s">
        <v>9</v>
      </c>
      <c r="D107" t="s">
        <v>10</v>
      </c>
      <c r="E107">
        <f>"050133    "</f>
        <v>0</v>
      </c>
      <c r="F107" t="s">
        <v>234</v>
      </c>
      <c r="G107" t="s">
        <v>235</v>
      </c>
    </row>
    <row r="108" spans="1:8">
      <c r="A108">
        <v>106</v>
      </c>
      <c r="B108" t="s">
        <v>8</v>
      </c>
      <c r="C108" t="s">
        <v>9</v>
      </c>
      <c r="D108" t="s">
        <v>10</v>
      </c>
      <c r="E108">
        <f>"051       "</f>
        <v>0</v>
      </c>
      <c r="F108" t="s">
        <v>236</v>
      </c>
      <c r="G108" t="s">
        <v>237</v>
      </c>
      <c r="H108" t="s">
        <v>238</v>
      </c>
    </row>
    <row r="109" spans="1:8">
      <c r="A109">
        <v>107</v>
      </c>
      <c r="B109" t="s">
        <v>8</v>
      </c>
      <c r="C109" t="s">
        <v>9</v>
      </c>
      <c r="D109" t="s">
        <v>10</v>
      </c>
      <c r="E109">
        <f>"0511      "</f>
        <v>0</v>
      </c>
      <c r="F109" t="s">
        <v>239</v>
      </c>
      <c r="G109" t="s">
        <v>240</v>
      </c>
    </row>
    <row r="110" spans="1:8">
      <c r="A110">
        <v>108</v>
      </c>
      <c r="B110" t="s">
        <v>8</v>
      </c>
      <c r="C110" t="s">
        <v>9</v>
      </c>
      <c r="D110" t="s">
        <v>10</v>
      </c>
      <c r="E110">
        <f>"05111     "</f>
        <v>0</v>
      </c>
      <c r="F110" t="s">
        <v>241</v>
      </c>
      <c r="G110" t="s">
        <v>242</v>
      </c>
    </row>
    <row r="111" spans="1:8">
      <c r="A111">
        <v>109</v>
      </c>
      <c r="B111" t="s">
        <v>8</v>
      </c>
      <c r="C111" t="s">
        <v>9</v>
      </c>
      <c r="D111" t="s">
        <v>10</v>
      </c>
      <c r="E111">
        <f>"051111    "</f>
        <v>0</v>
      </c>
      <c r="F111" t="s">
        <v>243</v>
      </c>
      <c r="G111" t="s">
        <v>244</v>
      </c>
    </row>
    <row r="112" spans="1:8">
      <c r="A112">
        <v>110</v>
      </c>
      <c r="B112" t="s">
        <v>8</v>
      </c>
      <c r="C112" t="s">
        <v>9</v>
      </c>
      <c r="D112" t="s">
        <v>10</v>
      </c>
      <c r="E112">
        <f>"051112    "</f>
        <v>0</v>
      </c>
      <c r="F112" t="s">
        <v>245</v>
      </c>
      <c r="G112" t="s">
        <v>246</v>
      </c>
    </row>
    <row r="113" spans="1:7">
      <c r="A113">
        <v>111</v>
      </c>
      <c r="B113" t="s">
        <v>8</v>
      </c>
      <c r="C113" t="s">
        <v>9</v>
      </c>
      <c r="D113" t="s">
        <v>10</v>
      </c>
      <c r="E113">
        <f>"051113    "</f>
        <v>0</v>
      </c>
      <c r="F113" t="s">
        <v>247</v>
      </c>
      <c r="G113" t="s">
        <v>248</v>
      </c>
    </row>
    <row r="114" spans="1:7">
      <c r="A114">
        <v>112</v>
      </c>
      <c r="B114" t="s">
        <v>8</v>
      </c>
      <c r="C114" t="s">
        <v>9</v>
      </c>
      <c r="D114" t="s">
        <v>10</v>
      </c>
      <c r="E114">
        <f>"051114    "</f>
        <v>0</v>
      </c>
      <c r="F114" t="s">
        <v>249</v>
      </c>
      <c r="G114" t="s">
        <v>250</v>
      </c>
    </row>
    <row r="115" spans="1:7">
      <c r="A115">
        <v>113</v>
      </c>
      <c r="B115" t="s">
        <v>8</v>
      </c>
      <c r="C115" t="s">
        <v>9</v>
      </c>
      <c r="D115" t="s">
        <v>10</v>
      </c>
      <c r="E115">
        <f>"05112     "</f>
        <v>0</v>
      </c>
      <c r="F115" t="s">
        <v>251</v>
      </c>
      <c r="G115" t="s">
        <v>252</v>
      </c>
    </row>
    <row r="116" spans="1:7">
      <c r="A116">
        <v>114</v>
      </c>
      <c r="B116" t="s">
        <v>8</v>
      </c>
      <c r="C116" t="s">
        <v>9</v>
      </c>
      <c r="D116" t="s">
        <v>10</v>
      </c>
      <c r="E116">
        <f>"051121    "</f>
        <v>0</v>
      </c>
      <c r="F116" t="s">
        <v>253</v>
      </c>
      <c r="G116" t="s">
        <v>254</v>
      </c>
    </row>
    <row r="117" spans="1:7">
      <c r="A117">
        <v>115</v>
      </c>
      <c r="B117" t="s">
        <v>8</v>
      </c>
      <c r="C117" t="s">
        <v>9</v>
      </c>
      <c r="D117" t="s">
        <v>10</v>
      </c>
      <c r="E117">
        <f>"051122    "</f>
        <v>0</v>
      </c>
      <c r="F117" t="s">
        <v>255</v>
      </c>
      <c r="G117" t="s">
        <v>256</v>
      </c>
    </row>
    <row r="118" spans="1:7">
      <c r="A118">
        <v>116</v>
      </c>
      <c r="B118" t="s">
        <v>8</v>
      </c>
      <c r="C118" t="s">
        <v>9</v>
      </c>
      <c r="D118" t="s">
        <v>10</v>
      </c>
      <c r="E118">
        <f>"051123    "</f>
        <v>0</v>
      </c>
      <c r="F118" t="s">
        <v>257</v>
      </c>
      <c r="G118" t="s">
        <v>258</v>
      </c>
    </row>
    <row r="119" spans="1:7">
      <c r="A119">
        <v>117</v>
      </c>
      <c r="B119" t="s">
        <v>8</v>
      </c>
      <c r="C119" t="s">
        <v>9</v>
      </c>
      <c r="D119" t="s">
        <v>10</v>
      </c>
      <c r="E119">
        <f>"051124    "</f>
        <v>0</v>
      </c>
      <c r="F119" t="s">
        <v>259</v>
      </c>
      <c r="G119" t="s">
        <v>260</v>
      </c>
    </row>
    <row r="120" spans="1:7">
      <c r="A120">
        <v>118</v>
      </c>
      <c r="B120" t="s">
        <v>8</v>
      </c>
      <c r="C120" t="s">
        <v>9</v>
      </c>
      <c r="D120" t="s">
        <v>10</v>
      </c>
      <c r="E120">
        <f>"05113     "</f>
        <v>0</v>
      </c>
      <c r="F120" t="s">
        <v>261</v>
      </c>
      <c r="G120" t="s">
        <v>262</v>
      </c>
    </row>
    <row r="121" spans="1:7">
      <c r="A121">
        <v>119</v>
      </c>
      <c r="B121" t="s">
        <v>8</v>
      </c>
      <c r="C121" t="s">
        <v>9</v>
      </c>
      <c r="D121" t="s">
        <v>10</v>
      </c>
      <c r="E121">
        <f>"051131    "</f>
        <v>0</v>
      </c>
      <c r="F121" t="s">
        <v>263</v>
      </c>
      <c r="G121" t="s">
        <v>264</v>
      </c>
    </row>
    <row r="122" spans="1:7">
      <c r="A122">
        <v>120</v>
      </c>
      <c r="B122" t="s">
        <v>8</v>
      </c>
      <c r="C122" t="s">
        <v>9</v>
      </c>
      <c r="D122" t="s">
        <v>10</v>
      </c>
      <c r="E122">
        <f>"051132    "</f>
        <v>0</v>
      </c>
      <c r="F122" t="s">
        <v>265</v>
      </c>
      <c r="G122" t="s">
        <v>266</v>
      </c>
    </row>
    <row r="123" spans="1:7">
      <c r="A123">
        <v>121</v>
      </c>
      <c r="B123" t="s">
        <v>8</v>
      </c>
      <c r="C123" t="s">
        <v>9</v>
      </c>
      <c r="D123" t="s">
        <v>10</v>
      </c>
      <c r="E123">
        <f>"051133    "</f>
        <v>0</v>
      </c>
      <c r="F123" t="s">
        <v>267</v>
      </c>
      <c r="G123" t="s">
        <v>268</v>
      </c>
    </row>
    <row r="124" spans="1:7">
      <c r="A124">
        <v>122</v>
      </c>
      <c r="B124" t="s">
        <v>8</v>
      </c>
      <c r="C124" t="s">
        <v>9</v>
      </c>
      <c r="D124" t="s">
        <v>10</v>
      </c>
      <c r="E124">
        <f>"051134    "</f>
        <v>0</v>
      </c>
      <c r="F124" t="s">
        <v>269</v>
      </c>
      <c r="G124" t="s">
        <v>270</v>
      </c>
    </row>
    <row r="125" spans="1:7">
      <c r="A125">
        <v>123</v>
      </c>
      <c r="B125" t="s">
        <v>8</v>
      </c>
      <c r="C125" t="s">
        <v>9</v>
      </c>
      <c r="D125" t="s">
        <v>10</v>
      </c>
      <c r="E125">
        <f>"05114     "</f>
        <v>0</v>
      </c>
      <c r="F125" t="s">
        <v>271</v>
      </c>
      <c r="G125" t="s">
        <v>272</v>
      </c>
    </row>
    <row r="126" spans="1:7">
      <c r="A126">
        <v>124</v>
      </c>
      <c r="B126" t="s">
        <v>8</v>
      </c>
      <c r="C126" t="s">
        <v>9</v>
      </c>
      <c r="D126" t="s">
        <v>10</v>
      </c>
      <c r="E126">
        <f>"051141    "</f>
        <v>0</v>
      </c>
      <c r="F126" t="s">
        <v>273</v>
      </c>
      <c r="G126" t="s">
        <v>274</v>
      </c>
    </row>
    <row r="127" spans="1:7">
      <c r="A127">
        <v>125</v>
      </c>
      <c r="B127" t="s">
        <v>8</v>
      </c>
      <c r="C127" t="s">
        <v>9</v>
      </c>
      <c r="D127" t="s">
        <v>10</v>
      </c>
      <c r="E127">
        <f>"051142    "</f>
        <v>0</v>
      </c>
      <c r="F127" t="s">
        <v>275</v>
      </c>
      <c r="G127" t="s">
        <v>276</v>
      </c>
    </row>
    <row r="128" spans="1:7">
      <c r="A128">
        <v>126</v>
      </c>
      <c r="B128" t="s">
        <v>8</v>
      </c>
      <c r="C128" t="s">
        <v>9</v>
      </c>
      <c r="D128" t="s">
        <v>10</v>
      </c>
      <c r="E128">
        <f>"051143    "</f>
        <v>0</v>
      </c>
      <c r="F128" t="s">
        <v>277</v>
      </c>
      <c r="G128" t="s">
        <v>278</v>
      </c>
    </row>
    <row r="129" spans="1:7">
      <c r="A129">
        <v>127</v>
      </c>
      <c r="B129" t="s">
        <v>8</v>
      </c>
      <c r="C129" t="s">
        <v>9</v>
      </c>
      <c r="D129" t="s">
        <v>10</v>
      </c>
      <c r="E129">
        <f>"051144    "</f>
        <v>0</v>
      </c>
      <c r="F129" t="s">
        <v>279</v>
      </c>
      <c r="G129" t="s">
        <v>280</v>
      </c>
    </row>
    <row r="130" spans="1:7">
      <c r="A130">
        <v>128</v>
      </c>
      <c r="B130" t="s">
        <v>8</v>
      </c>
      <c r="C130" t="s">
        <v>9</v>
      </c>
      <c r="D130" t="s">
        <v>10</v>
      </c>
      <c r="E130">
        <f>"0512      "</f>
        <v>0</v>
      </c>
      <c r="F130" t="s">
        <v>281</v>
      </c>
      <c r="G130" t="s">
        <v>282</v>
      </c>
    </row>
    <row r="131" spans="1:7">
      <c r="A131">
        <v>129</v>
      </c>
      <c r="B131" t="s">
        <v>8</v>
      </c>
      <c r="C131" t="s">
        <v>9</v>
      </c>
      <c r="D131" t="s">
        <v>10</v>
      </c>
      <c r="E131">
        <f>"051201    "</f>
        <v>0</v>
      </c>
      <c r="F131" t="s">
        <v>283</v>
      </c>
      <c r="G131" t="s">
        <v>284</v>
      </c>
    </row>
    <row r="132" spans="1:7">
      <c r="A132">
        <v>130</v>
      </c>
      <c r="B132" t="s">
        <v>8</v>
      </c>
      <c r="C132" t="s">
        <v>9</v>
      </c>
      <c r="D132" t="s">
        <v>10</v>
      </c>
      <c r="E132">
        <f>"05121     "</f>
        <v>0</v>
      </c>
      <c r="F132" t="s">
        <v>285</v>
      </c>
      <c r="G132" t="s">
        <v>286</v>
      </c>
    </row>
    <row r="133" spans="1:7">
      <c r="A133">
        <v>131</v>
      </c>
      <c r="B133" t="s">
        <v>8</v>
      </c>
      <c r="C133" t="s">
        <v>9</v>
      </c>
      <c r="D133" t="s">
        <v>10</v>
      </c>
      <c r="E133">
        <f>"051211    "</f>
        <v>0</v>
      </c>
      <c r="F133" t="s">
        <v>287</v>
      </c>
      <c r="G133" t="s">
        <v>288</v>
      </c>
    </row>
    <row r="134" spans="1:7">
      <c r="A134">
        <v>132</v>
      </c>
      <c r="B134" t="s">
        <v>8</v>
      </c>
      <c r="C134" t="s">
        <v>9</v>
      </c>
      <c r="D134" t="s">
        <v>10</v>
      </c>
      <c r="E134">
        <f>"051212    "</f>
        <v>0</v>
      </c>
      <c r="F134" t="s">
        <v>289</v>
      </c>
      <c r="G134" t="s">
        <v>290</v>
      </c>
    </row>
    <row r="135" spans="1:7">
      <c r="A135">
        <v>133</v>
      </c>
      <c r="B135" t="s">
        <v>8</v>
      </c>
      <c r="C135" t="s">
        <v>9</v>
      </c>
      <c r="D135" t="s">
        <v>10</v>
      </c>
      <c r="E135">
        <f>"05122     "</f>
        <v>0</v>
      </c>
      <c r="F135" t="s">
        <v>291</v>
      </c>
      <c r="G135" t="s">
        <v>292</v>
      </c>
    </row>
    <row r="136" spans="1:7">
      <c r="A136">
        <v>134</v>
      </c>
      <c r="B136" t="s">
        <v>8</v>
      </c>
      <c r="C136" t="s">
        <v>9</v>
      </c>
      <c r="D136" t="s">
        <v>10</v>
      </c>
      <c r="E136">
        <f>"05123     "</f>
        <v>0</v>
      </c>
      <c r="F136" t="s">
        <v>293</v>
      </c>
      <c r="G136" t="s">
        <v>294</v>
      </c>
    </row>
    <row r="137" spans="1:7">
      <c r="A137">
        <v>135</v>
      </c>
      <c r="B137" t="s">
        <v>8</v>
      </c>
      <c r="C137" t="s">
        <v>9</v>
      </c>
      <c r="D137" t="s">
        <v>10</v>
      </c>
      <c r="E137">
        <f>"05124     "</f>
        <v>0</v>
      </c>
      <c r="F137" t="s">
        <v>295</v>
      </c>
      <c r="G137" t="s">
        <v>296</v>
      </c>
    </row>
    <row r="138" spans="1:7">
      <c r="A138">
        <v>136</v>
      </c>
      <c r="B138" t="s">
        <v>8</v>
      </c>
      <c r="C138" t="s">
        <v>9</v>
      </c>
      <c r="D138" t="s">
        <v>10</v>
      </c>
      <c r="E138">
        <f>"0513      "</f>
        <v>0</v>
      </c>
      <c r="F138" t="s">
        <v>297</v>
      </c>
      <c r="G138" t="s">
        <v>298</v>
      </c>
    </row>
    <row r="139" spans="1:7">
      <c r="A139">
        <v>137</v>
      </c>
      <c r="B139" t="s">
        <v>8</v>
      </c>
      <c r="C139" t="s">
        <v>9</v>
      </c>
      <c r="D139" t="s">
        <v>10</v>
      </c>
      <c r="E139">
        <f>"05131     "</f>
        <v>0</v>
      </c>
      <c r="F139" t="s">
        <v>299</v>
      </c>
      <c r="G139" t="s">
        <v>300</v>
      </c>
    </row>
    <row r="140" spans="1:7">
      <c r="A140">
        <v>138</v>
      </c>
      <c r="B140" t="s">
        <v>8</v>
      </c>
      <c r="C140" t="s">
        <v>9</v>
      </c>
      <c r="D140" t="s">
        <v>10</v>
      </c>
      <c r="E140">
        <f>"051311    "</f>
        <v>0</v>
      </c>
      <c r="F140" t="s">
        <v>301</v>
      </c>
      <c r="G140" t="s">
        <v>302</v>
      </c>
    </row>
    <row r="141" spans="1:7">
      <c r="A141">
        <v>139</v>
      </c>
      <c r="B141" t="s">
        <v>8</v>
      </c>
      <c r="C141" t="s">
        <v>9</v>
      </c>
      <c r="D141" t="s">
        <v>10</v>
      </c>
      <c r="E141">
        <f>"051312    "</f>
        <v>0</v>
      </c>
      <c r="F141" t="s">
        <v>303</v>
      </c>
      <c r="G141" t="s">
        <v>304</v>
      </c>
    </row>
    <row r="142" spans="1:7">
      <c r="A142">
        <v>140</v>
      </c>
      <c r="B142" t="s">
        <v>8</v>
      </c>
      <c r="C142" t="s">
        <v>9</v>
      </c>
      <c r="D142" t="s">
        <v>10</v>
      </c>
      <c r="E142">
        <f>"051314    "</f>
        <v>0</v>
      </c>
      <c r="F142" t="s">
        <v>305</v>
      </c>
      <c r="G142" t="s">
        <v>306</v>
      </c>
    </row>
    <row r="143" spans="1:7">
      <c r="A143">
        <v>141</v>
      </c>
      <c r="B143" t="s">
        <v>8</v>
      </c>
      <c r="C143" t="s">
        <v>9</v>
      </c>
      <c r="D143" t="s">
        <v>10</v>
      </c>
      <c r="E143">
        <f>"05132     "</f>
        <v>0</v>
      </c>
      <c r="F143" t="s">
        <v>307</v>
      </c>
      <c r="G143" t="s">
        <v>308</v>
      </c>
    </row>
    <row r="144" spans="1:7">
      <c r="A144">
        <v>142</v>
      </c>
      <c r="B144" t="s">
        <v>8</v>
      </c>
      <c r="C144" t="s">
        <v>9</v>
      </c>
      <c r="D144" t="s">
        <v>10</v>
      </c>
      <c r="E144">
        <f>"051321    "</f>
        <v>0</v>
      </c>
      <c r="F144" t="s">
        <v>309</v>
      </c>
      <c r="G144" t="s">
        <v>310</v>
      </c>
    </row>
    <row r="145" spans="1:8">
      <c r="A145">
        <v>143</v>
      </c>
      <c r="B145" t="s">
        <v>8</v>
      </c>
      <c r="C145" t="s">
        <v>9</v>
      </c>
      <c r="D145" t="s">
        <v>10</v>
      </c>
      <c r="E145">
        <f>"051322    "</f>
        <v>0</v>
      </c>
      <c r="F145" t="s">
        <v>311</v>
      </c>
      <c r="G145" t="s">
        <v>312</v>
      </c>
    </row>
    <row r="146" spans="1:8">
      <c r="A146">
        <v>144</v>
      </c>
      <c r="B146" t="s">
        <v>8</v>
      </c>
      <c r="C146" t="s">
        <v>9</v>
      </c>
      <c r="D146" t="s">
        <v>10</v>
      </c>
      <c r="E146">
        <f>"05133     "</f>
        <v>0</v>
      </c>
      <c r="F146" t="s">
        <v>313</v>
      </c>
      <c r="G146" t="s">
        <v>314</v>
      </c>
    </row>
    <row r="147" spans="1:8">
      <c r="A147">
        <v>145</v>
      </c>
      <c r="B147" t="s">
        <v>8</v>
      </c>
      <c r="C147" t="s">
        <v>9</v>
      </c>
      <c r="D147" t="s">
        <v>10</v>
      </c>
      <c r="E147">
        <f>"051331    "</f>
        <v>0</v>
      </c>
      <c r="F147" t="s">
        <v>315</v>
      </c>
      <c r="G147" t="s">
        <v>316</v>
      </c>
    </row>
    <row r="148" spans="1:8">
      <c r="A148">
        <v>146</v>
      </c>
      <c r="B148" t="s">
        <v>8</v>
      </c>
      <c r="C148" t="s">
        <v>9</v>
      </c>
      <c r="D148" t="s">
        <v>10</v>
      </c>
      <c r="E148">
        <f>"0514      "</f>
        <v>0</v>
      </c>
      <c r="F148" t="s">
        <v>317</v>
      </c>
      <c r="G148" t="s">
        <v>318</v>
      </c>
    </row>
    <row r="149" spans="1:8">
      <c r="A149">
        <v>147</v>
      </c>
      <c r="B149" t="s">
        <v>8</v>
      </c>
      <c r="C149" t="s">
        <v>9</v>
      </c>
      <c r="D149" t="s">
        <v>10</v>
      </c>
      <c r="E149">
        <f>"05141     "</f>
        <v>0</v>
      </c>
      <c r="F149" t="s">
        <v>319</v>
      </c>
      <c r="G149" t="s">
        <v>320</v>
      </c>
    </row>
    <row r="150" spans="1:8">
      <c r="A150">
        <v>148</v>
      </c>
      <c r="B150" t="s">
        <v>8</v>
      </c>
      <c r="C150" t="s">
        <v>9</v>
      </c>
      <c r="D150" t="s">
        <v>10</v>
      </c>
      <c r="E150">
        <f>"05142     "</f>
        <v>0</v>
      </c>
      <c r="F150" t="s">
        <v>321</v>
      </c>
      <c r="G150" t="s">
        <v>322</v>
      </c>
    </row>
    <row r="151" spans="1:8">
      <c r="A151">
        <v>149</v>
      </c>
      <c r="B151" t="s">
        <v>8</v>
      </c>
      <c r="C151" t="s">
        <v>9</v>
      </c>
      <c r="D151" t="s">
        <v>10</v>
      </c>
      <c r="E151">
        <f>"052       "</f>
        <v>0</v>
      </c>
      <c r="F151" t="s">
        <v>323</v>
      </c>
      <c r="G151" t="s">
        <v>324</v>
      </c>
      <c r="H151" t="s">
        <v>325</v>
      </c>
    </row>
    <row r="152" spans="1:8">
      <c r="A152">
        <v>150</v>
      </c>
      <c r="B152" t="s">
        <v>8</v>
      </c>
      <c r="C152" t="s">
        <v>9</v>
      </c>
      <c r="D152" t="s">
        <v>10</v>
      </c>
      <c r="E152">
        <f>"05201     "</f>
        <v>0</v>
      </c>
      <c r="F152" t="s">
        <v>326</v>
      </c>
      <c r="G152" t="s">
        <v>327</v>
      </c>
    </row>
    <row r="153" spans="1:8">
      <c r="A153">
        <v>151</v>
      </c>
      <c r="B153" t="s">
        <v>8</v>
      </c>
      <c r="C153" t="s">
        <v>9</v>
      </c>
      <c r="D153" t="s">
        <v>10</v>
      </c>
      <c r="E153">
        <f>"052011    "</f>
        <v>0</v>
      </c>
      <c r="F153" t="s">
        <v>328</v>
      </c>
      <c r="G153" t="s">
        <v>329</v>
      </c>
    </row>
    <row r="154" spans="1:8">
      <c r="A154">
        <v>152</v>
      </c>
      <c r="B154" t="s">
        <v>8</v>
      </c>
      <c r="C154" t="s">
        <v>9</v>
      </c>
      <c r="D154" t="s">
        <v>10</v>
      </c>
      <c r="E154">
        <f>"052012    "</f>
        <v>0</v>
      </c>
      <c r="F154" t="s">
        <v>330</v>
      </c>
      <c r="G154" t="s">
        <v>331</v>
      </c>
    </row>
    <row r="155" spans="1:8">
      <c r="A155">
        <v>153</v>
      </c>
      <c r="B155" t="s">
        <v>8</v>
      </c>
      <c r="C155" t="s">
        <v>9</v>
      </c>
      <c r="D155" t="s">
        <v>10</v>
      </c>
      <c r="E155">
        <f>"05202     "</f>
        <v>0</v>
      </c>
      <c r="F155" t="s">
        <v>332</v>
      </c>
      <c r="G155" t="s">
        <v>333</v>
      </c>
    </row>
    <row r="156" spans="1:8">
      <c r="A156">
        <v>154</v>
      </c>
      <c r="B156" t="s">
        <v>8</v>
      </c>
      <c r="C156" t="s">
        <v>9</v>
      </c>
      <c r="D156" t="s">
        <v>10</v>
      </c>
      <c r="E156">
        <f>"052021    "</f>
        <v>0</v>
      </c>
      <c r="F156" t="s">
        <v>334</v>
      </c>
      <c r="G156" t="s">
        <v>335</v>
      </c>
    </row>
    <row r="157" spans="1:8">
      <c r="A157">
        <v>155</v>
      </c>
      <c r="B157" t="s">
        <v>8</v>
      </c>
      <c r="C157" t="s">
        <v>9</v>
      </c>
      <c r="D157" t="s">
        <v>10</v>
      </c>
      <c r="E157">
        <f>"052022    "</f>
        <v>0</v>
      </c>
      <c r="F157" t="s">
        <v>336</v>
      </c>
      <c r="G157" t="s">
        <v>337</v>
      </c>
    </row>
    <row r="158" spans="1:8">
      <c r="A158">
        <v>156</v>
      </c>
      <c r="B158" t="s">
        <v>8</v>
      </c>
      <c r="C158" t="s">
        <v>9</v>
      </c>
      <c r="D158" t="s">
        <v>10</v>
      </c>
      <c r="E158">
        <f>"05205     "</f>
        <v>0</v>
      </c>
      <c r="F158" t="s">
        <v>338</v>
      </c>
      <c r="G158" t="s">
        <v>339</v>
      </c>
    </row>
    <row r="159" spans="1:8">
      <c r="A159">
        <v>157</v>
      </c>
      <c r="B159" t="s">
        <v>8</v>
      </c>
      <c r="C159" t="s">
        <v>9</v>
      </c>
      <c r="D159" t="s">
        <v>10</v>
      </c>
      <c r="E159">
        <f>"052051    "</f>
        <v>0</v>
      </c>
      <c r="F159" t="s">
        <v>340</v>
      </c>
      <c r="G159" t="s">
        <v>341</v>
      </c>
    </row>
    <row r="160" spans="1:8">
      <c r="A160">
        <v>158</v>
      </c>
      <c r="B160" t="s">
        <v>8</v>
      </c>
      <c r="C160" t="s">
        <v>9</v>
      </c>
      <c r="D160" t="s">
        <v>10</v>
      </c>
      <c r="E160">
        <f>"052052    "</f>
        <v>0</v>
      </c>
      <c r="F160" t="s">
        <v>342</v>
      </c>
      <c r="G160" t="s">
        <v>343</v>
      </c>
    </row>
    <row r="161" spans="1:8">
      <c r="A161">
        <v>159</v>
      </c>
      <c r="B161" t="s">
        <v>8</v>
      </c>
      <c r="C161" t="s">
        <v>9</v>
      </c>
      <c r="D161" t="s">
        <v>10</v>
      </c>
      <c r="E161">
        <f>"052053    "</f>
        <v>0</v>
      </c>
      <c r="F161" t="s">
        <v>344</v>
      </c>
      <c r="G161" t="s">
        <v>345</v>
      </c>
    </row>
    <row r="162" spans="1:8">
      <c r="A162">
        <v>160</v>
      </c>
      <c r="B162" t="s">
        <v>8</v>
      </c>
      <c r="C162" t="s">
        <v>9</v>
      </c>
      <c r="D162" t="s">
        <v>10</v>
      </c>
      <c r="E162">
        <f>"053       "</f>
        <v>0</v>
      </c>
      <c r="F162" t="s">
        <v>346</v>
      </c>
      <c r="G162" t="s">
        <v>347</v>
      </c>
      <c r="H162" t="s">
        <v>348</v>
      </c>
    </row>
    <row r="163" spans="1:8">
      <c r="A163">
        <v>162</v>
      </c>
      <c r="B163" t="s">
        <v>8</v>
      </c>
      <c r="C163" t="s">
        <v>9</v>
      </c>
      <c r="D163" t="s">
        <v>10</v>
      </c>
      <c r="E163">
        <f>"053011    "</f>
        <v>0</v>
      </c>
      <c r="F163" t="s">
        <v>349</v>
      </c>
      <c r="G163" t="s">
        <v>350</v>
      </c>
    </row>
    <row r="164" spans="1:8">
      <c r="A164">
        <v>163</v>
      </c>
      <c r="B164" t="s">
        <v>8</v>
      </c>
      <c r="C164" t="s">
        <v>9</v>
      </c>
      <c r="D164" t="s">
        <v>10</v>
      </c>
      <c r="E164">
        <f>"053012    "</f>
        <v>0</v>
      </c>
      <c r="F164" t="s">
        <v>351</v>
      </c>
      <c r="G164" t="s">
        <v>352</v>
      </c>
    </row>
    <row r="165" spans="1:8">
      <c r="A165">
        <v>164</v>
      </c>
      <c r="B165" t="s">
        <v>8</v>
      </c>
      <c r="C165" t="s">
        <v>9</v>
      </c>
      <c r="D165" t="s">
        <v>10</v>
      </c>
      <c r="E165">
        <f>"05302     "</f>
        <v>0</v>
      </c>
      <c r="F165" t="s">
        <v>353</v>
      </c>
      <c r="G165" t="s">
        <v>354</v>
      </c>
    </row>
    <row r="166" spans="1:8">
      <c r="A166">
        <v>165</v>
      </c>
      <c r="B166" t="s">
        <v>8</v>
      </c>
      <c r="C166" t="s">
        <v>9</v>
      </c>
      <c r="D166" t="s">
        <v>10</v>
      </c>
      <c r="E166">
        <f>"053021    "</f>
        <v>0</v>
      </c>
      <c r="F166" t="s">
        <v>355</v>
      </c>
      <c r="G166" t="s">
        <v>356</v>
      </c>
    </row>
    <row r="167" spans="1:8">
      <c r="A167">
        <v>166</v>
      </c>
      <c r="B167" t="s">
        <v>8</v>
      </c>
      <c r="C167" t="s">
        <v>9</v>
      </c>
      <c r="D167" t="s">
        <v>10</v>
      </c>
      <c r="E167">
        <f>"053022    "</f>
        <v>0</v>
      </c>
      <c r="F167" t="s">
        <v>357</v>
      </c>
      <c r="G167" t="s">
        <v>358</v>
      </c>
    </row>
    <row r="168" spans="1:8">
      <c r="A168">
        <v>167</v>
      </c>
      <c r="B168" t="s">
        <v>8</v>
      </c>
      <c r="C168" t="s">
        <v>9</v>
      </c>
      <c r="D168" t="s">
        <v>10</v>
      </c>
      <c r="E168">
        <f>"0531      "</f>
        <v>0</v>
      </c>
      <c r="F168" t="s">
        <v>359</v>
      </c>
      <c r="G168" t="s">
        <v>360</v>
      </c>
    </row>
    <row r="169" spans="1:8">
      <c r="A169">
        <v>168</v>
      </c>
      <c r="B169" t="s">
        <v>8</v>
      </c>
      <c r="C169" t="s">
        <v>9</v>
      </c>
      <c r="D169" t="s">
        <v>10</v>
      </c>
      <c r="E169">
        <f>"05311     "</f>
        <v>0</v>
      </c>
      <c r="F169" t="s">
        <v>361</v>
      </c>
      <c r="G169" t="s">
        <v>362</v>
      </c>
    </row>
    <row r="170" spans="1:8">
      <c r="A170">
        <v>169</v>
      </c>
      <c r="B170" t="s">
        <v>8</v>
      </c>
      <c r="C170" t="s">
        <v>9</v>
      </c>
      <c r="D170" t="s">
        <v>10</v>
      </c>
      <c r="E170">
        <f>"053111    "</f>
        <v>0</v>
      </c>
      <c r="F170" t="s">
        <v>363</v>
      </c>
      <c r="G170" t="s">
        <v>364</v>
      </c>
    </row>
    <row r="171" spans="1:8">
      <c r="A171">
        <v>170</v>
      </c>
      <c r="B171" t="s">
        <v>8</v>
      </c>
      <c r="C171" t="s">
        <v>9</v>
      </c>
      <c r="D171" t="s">
        <v>10</v>
      </c>
      <c r="E171">
        <f>"053112    "</f>
        <v>0</v>
      </c>
      <c r="F171" t="s">
        <v>365</v>
      </c>
      <c r="G171" t="s">
        <v>366</v>
      </c>
    </row>
    <row r="172" spans="1:8">
      <c r="A172">
        <v>171</v>
      </c>
      <c r="B172" t="s">
        <v>8</v>
      </c>
      <c r="C172" t="s">
        <v>9</v>
      </c>
      <c r="D172" t="s">
        <v>10</v>
      </c>
      <c r="E172">
        <f>"053113    "</f>
        <v>0</v>
      </c>
      <c r="F172" t="s">
        <v>367</v>
      </c>
      <c r="G172" t="s">
        <v>368</v>
      </c>
    </row>
    <row r="173" spans="1:8">
      <c r="A173">
        <v>172</v>
      </c>
      <c r="B173" t="s">
        <v>8</v>
      </c>
      <c r="C173" t="s">
        <v>9</v>
      </c>
      <c r="D173" t="s">
        <v>10</v>
      </c>
      <c r="E173">
        <f>"053114    "</f>
        <v>0</v>
      </c>
      <c r="F173" t="s">
        <v>369</v>
      </c>
      <c r="G173" t="s">
        <v>370</v>
      </c>
    </row>
    <row r="174" spans="1:8">
      <c r="A174">
        <v>173</v>
      </c>
      <c r="B174" t="s">
        <v>8</v>
      </c>
      <c r="C174" t="s">
        <v>9</v>
      </c>
      <c r="D174" t="s">
        <v>10</v>
      </c>
      <c r="E174">
        <f>"05312     "</f>
        <v>0</v>
      </c>
      <c r="F174" t="s">
        <v>371</v>
      </c>
      <c r="G174" t="s">
        <v>372</v>
      </c>
    </row>
    <row r="175" spans="1:8">
      <c r="A175">
        <v>174</v>
      </c>
      <c r="B175" t="s">
        <v>8</v>
      </c>
      <c r="C175" t="s">
        <v>9</v>
      </c>
      <c r="D175" t="s">
        <v>10</v>
      </c>
      <c r="E175">
        <f>"053121    "</f>
        <v>0</v>
      </c>
      <c r="F175" t="s">
        <v>373</v>
      </c>
      <c r="G175" t="s">
        <v>374</v>
      </c>
    </row>
    <row r="176" spans="1:8">
      <c r="A176">
        <v>175</v>
      </c>
      <c r="B176" t="s">
        <v>8</v>
      </c>
      <c r="C176" t="s">
        <v>9</v>
      </c>
      <c r="D176" t="s">
        <v>10</v>
      </c>
      <c r="E176">
        <f>"053122    "</f>
        <v>0</v>
      </c>
      <c r="F176" t="s">
        <v>375</v>
      </c>
      <c r="G176" t="s">
        <v>376</v>
      </c>
    </row>
    <row r="177" spans="1:8">
      <c r="A177">
        <v>176</v>
      </c>
      <c r="B177" t="s">
        <v>8</v>
      </c>
      <c r="C177" t="s">
        <v>9</v>
      </c>
      <c r="D177" t="s">
        <v>10</v>
      </c>
      <c r="E177">
        <f>"053123    "</f>
        <v>0</v>
      </c>
      <c r="F177" t="s">
        <v>377</v>
      </c>
      <c r="G177" t="s">
        <v>378</v>
      </c>
    </row>
    <row r="178" spans="1:8">
      <c r="A178">
        <v>177</v>
      </c>
      <c r="B178" t="s">
        <v>8</v>
      </c>
      <c r="C178" t="s">
        <v>9</v>
      </c>
      <c r="D178" t="s">
        <v>10</v>
      </c>
      <c r="E178">
        <f>"05313     "</f>
        <v>0</v>
      </c>
      <c r="F178" t="s">
        <v>379</v>
      </c>
      <c r="G178" t="s">
        <v>380</v>
      </c>
    </row>
    <row r="179" spans="1:8">
      <c r="A179">
        <v>178</v>
      </c>
      <c r="B179" t="s">
        <v>8</v>
      </c>
      <c r="C179" t="s">
        <v>9</v>
      </c>
      <c r="D179" t="s">
        <v>10</v>
      </c>
      <c r="E179">
        <f>"053131    "</f>
        <v>0</v>
      </c>
      <c r="F179" t="s">
        <v>381</v>
      </c>
      <c r="G179" t="s">
        <v>382</v>
      </c>
    </row>
    <row r="180" spans="1:8">
      <c r="A180">
        <v>179</v>
      </c>
      <c r="B180" t="s">
        <v>8</v>
      </c>
      <c r="C180" t="s">
        <v>9</v>
      </c>
      <c r="D180" t="s">
        <v>10</v>
      </c>
      <c r="E180">
        <f>"053132    "</f>
        <v>0</v>
      </c>
      <c r="F180" t="s">
        <v>383</v>
      </c>
      <c r="G180" t="s">
        <v>384</v>
      </c>
    </row>
    <row r="181" spans="1:8">
      <c r="A181">
        <v>180</v>
      </c>
      <c r="B181" t="s">
        <v>8</v>
      </c>
      <c r="C181" t="s">
        <v>9</v>
      </c>
      <c r="D181" t="s">
        <v>10</v>
      </c>
      <c r="E181">
        <f>"05314     "</f>
        <v>0</v>
      </c>
      <c r="F181" t="s">
        <v>385</v>
      </c>
      <c r="G181" t="s">
        <v>386</v>
      </c>
    </row>
    <row r="182" spans="1:8">
      <c r="A182">
        <v>181</v>
      </c>
      <c r="B182" t="s">
        <v>8</v>
      </c>
      <c r="C182" t="s">
        <v>9</v>
      </c>
      <c r="D182" t="s">
        <v>10</v>
      </c>
      <c r="E182">
        <f>"054       "</f>
        <v>0</v>
      </c>
      <c r="F182" t="s">
        <v>387</v>
      </c>
      <c r="G182" t="s">
        <v>388</v>
      </c>
      <c r="H182" t="s">
        <v>389</v>
      </c>
    </row>
    <row r="183" spans="1:8">
      <c r="A183">
        <v>182</v>
      </c>
      <c r="B183" t="s">
        <v>8</v>
      </c>
      <c r="C183" t="s">
        <v>9</v>
      </c>
      <c r="D183" t="s">
        <v>10</v>
      </c>
      <c r="E183">
        <f>"0541      "</f>
        <v>0</v>
      </c>
      <c r="F183" t="s">
        <v>390</v>
      </c>
      <c r="G183" t="s">
        <v>391</v>
      </c>
    </row>
    <row r="184" spans="1:8">
      <c r="A184">
        <v>183</v>
      </c>
      <c r="B184" t="s">
        <v>8</v>
      </c>
      <c r="C184" t="s">
        <v>9</v>
      </c>
      <c r="D184" t="s">
        <v>10</v>
      </c>
      <c r="E184">
        <f>"05411     "</f>
        <v>0</v>
      </c>
      <c r="F184" t="s">
        <v>392</v>
      </c>
      <c r="G184" t="s">
        <v>393</v>
      </c>
    </row>
    <row r="185" spans="1:8">
      <c r="A185">
        <v>184</v>
      </c>
      <c r="B185" t="s">
        <v>8</v>
      </c>
      <c r="C185" t="s">
        <v>9</v>
      </c>
      <c r="D185" t="s">
        <v>10</v>
      </c>
      <c r="E185">
        <f>"054111    "</f>
        <v>0</v>
      </c>
      <c r="F185" t="s">
        <v>394</v>
      </c>
      <c r="G185" t="s">
        <v>395</v>
      </c>
    </row>
    <row r="186" spans="1:8">
      <c r="A186">
        <v>185</v>
      </c>
      <c r="B186" t="s">
        <v>8</v>
      </c>
      <c r="C186" t="s">
        <v>9</v>
      </c>
      <c r="D186" t="s">
        <v>10</v>
      </c>
      <c r="E186">
        <f>"054112    "</f>
        <v>0</v>
      </c>
      <c r="F186" t="s">
        <v>396</v>
      </c>
      <c r="G186" t="s">
        <v>397</v>
      </c>
    </row>
    <row r="187" spans="1:8">
      <c r="A187">
        <v>186</v>
      </c>
      <c r="B187" t="s">
        <v>8</v>
      </c>
      <c r="C187" t="s">
        <v>9</v>
      </c>
      <c r="D187" t="s">
        <v>10</v>
      </c>
      <c r="E187">
        <f>"054113    "</f>
        <v>0</v>
      </c>
      <c r="F187" t="s">
        <v>398</v>
      </c>
      <c r="G187" t="s">
        <v>399</v>
      </c>
    </row>
    <row r="188" spans="1:8">
      <c r="A188">
        <v>187</v>
      </c>
      <c r="B188" t="s">
        <v>8</v>
      </c>
      <c r="C188" t="s">
        <v>9</v>
      </c>
      <c r="D188" t="s">
        <v>10</v>
      </c>
      <c r="E188">
        <f>"054114    "</f>
        <v>0</v>
      </c>
      <c r="F188" t="s">
        <v>400</v>
      </c>
      <c r="G188" t="s">
        <v>401</v>
      </c>
    </row>
    <row r="189" spans="1:8">
      <c r="A189">
        <v>188</v>
      </c>
      <c r="B189" t="s">
        <v>8</v>
      </c>
      <c r="C189" t="s">
        <v>9</v>
      </c>
      <c r="D189" t="s">
        <v>10</v>
      </c>
      <c r="E189">
        <f>"054115    "</f>
        <v>0</v>
      </c>
      <c r="F189" t="s">
        <v>402</v>
      </c>
      <c r="G189" t="s">
        <v>403</v>
      </c>
    </row>
    <row r="190" spans="1:8">
      <c r="A190">
        <v>189</v>
      </c>
      <c r="B190" t="s">
        <v>8</v>
      </c>
      <c r="C190" t="s">
        <v>9</v>
      </c>
      <c r="D190" t="s">
        <v>10</v>
      </c>
      <c r="E190">
        <f>"06        "</f>
        <v>0</v>
      </c>
      <c r="F190" t="s">
        <v>404</v>
      </c>
      <c r="G190" t="s">
        <v>405</v>
      </c>
      <c r="H190" t="s">
        <v>406</v>
      </c>
    </row>
    <row r="191" spans="1:8">
      <c r="A191">
        <v>190</v>
      </c>
      <c r="B191" t="s">
        <v>8</v>
      </c>
      <c r="C191" t="s">
        <v>9</v>
      </c>
      <c r="D191" t="s">
        <v>10</v>
      </c>
      <c r="E191">
        <f>"06001     "</f>
        <v>0</v>
      </c>
      <c r="F191" t="s">
        <v>407</v>
      </c>
      <c r="G191" t="s">
        <v>408</v>
      </c>
    </row>
    <row r="192" spans="1:8">
      <c r="A192">
        <v>191</v>
      </c>
      <c r="B192" t="s">
        <v>8</v>
      </c>
      <c r="C192" t="s">
        <v>9</v>
      </c>
      <c r="D192" t="s">
        <v>10</v>
      </c>
      <c r="E192">
        <f>"060011    "</f>
        <v>0</v>
      </c>
      <c r="F192" t="s">
        <v>409</v>
      </c>
      <c r="G192" t="s">
        <v>410</v>
      </c>
    </row>
    <row r="193" spans="1:8">
      <c r="A193">
        <v>192</v>
      </c>
      <c r="B193" t="s">
        <v>8</v>
      </c>
      <c r="C193" t="s">
        <v>9</v>
      </c>
      <c r="D193" t="s">
        <v>10</v>
      </c>
      <c r="E193">
        <f>"060012    "</f>
        <v>0</v>
      </c>
      <c r="F193" t="s">
        <v>411</v>
      </c>
      <c r="G193" t="s">
        <v>412</v>
      </c>
    </row>
    <row r="194" spans="1:8">
      <c r="A194">
        <v>193</v>
      </c>
      <c r="B194" t="s">
        <v>8</v>
      </c>
      <c r="C194" t="s">
        <v>9</v>
      </c>
      <c r="D194" t="s">
        <v>10</v>
      </c>
      <c r="E194">
        <f>"061       "</f>
        <v>0</v>
      </c>
      <c r="F194" t="s">
        <v>413</v>
      </c>
      <c r="G194" t="s">
        <v>414</v>
      </c>
      <c r="H194" t="s">
        <v>415</v>
      </c>
    </row>
    <row r="195" spans="1:8">
      <c r="A195">
        <v>194</v>
      </c>
      <c r="B195" t="s">
        <v>8</v>
      </c>
      <c r="C195" t="s">
        <v>9</v>
      </c>
      <c r="D195" t="s">
        <v>10</v>
      </c>
      <c r="E195">
        <f>"06101     "</f>
        <v>0</v>
      </c>
      <c r="F195" t="s">
        <v>416</v>
      </c>
      <c r="G195" t="s">
        <v>417</v>
      </c>
    </row>
    <row r="196" spans="1:8">
      <c r="A196">
        <v>195</v>
      </c>
      <c r="B196" t="s">
        <v>8</v>
      </c>
      <c r="C196" t="s">
        <v>9</v>
      </c>
      <c r="D196" t="s">
        <v>10</v>
      </c>
      <c r="E196">
        <f>"061011    "</f>
        <v>0</v>
      </c>
      <c r="F196" t="s">
        <v>418</v>
      </c>
      <c r="G196" t="s">
        <v>419</v>
      </c>
    </row>
    <row r="197" spans="1:8">
      <c r="A197">
        <v>196</v>
      </c>
      <c r="B197" t="s">
        <v>8</v>
      </c>
      <c r="C197" t="s">
        <v>9</v>
      </c>
      <c r="D197" t="s">
        <v>10</v>
      </c>
      <c r="E197">
        <f>"061012    "</f>
        <v>0</v>
      </c>
      <c r="F197" t="s">
        <v>420</v>
      </c>
      <c r="G197" t="s">
        <v>421</v>
      </c>
    </row>
    <row r="198" spans="1:8">
      <c r="A198">
        <v>197</v>
      </c>
      <c r="B198" t="s">
        <v>8</v>
      </c>
      <c r="C198" t="s">
        <v>9</v>
      </c>
      <c r="D198" t="s">
        <v>10</v>
      </c>
      <c r="E198">
        <f>"06102     "</f>
        <v>0</v>
      </c>
      <c r="F198" t="s">
        <v>422</v>
      </c>
      <c r="G198" t="s">
        <v>423</v>
      </c>
    </row>
    <row r="199" spans="1:8">
      <c r="A199">
        <v>198</v>
      </c>
      <c r="B199" t="s">
        <v>8</v>
      </c>
      <c r="C199" t="s">
        <v>9</v>
      </c>
      <c r="D199" t="s">
        <v>10</v>
      </c>
      <c r="E199">
        <f>"061021    "</f>
        <v>0</v>
      </c>
      <c r="F199" t="s">
        <v>424</v>
      </c>
      <c r="G199" t="s">
        <v>425</v>
      </c>
    </row>
    <row r="200" spans="1:8">
      <c r="A200">
        <v>199</v>
      </c>
      <c r="B200" t="s">
        <v>8</v>
      </c>
      <c r="C200" t="s">
        <v>9</v>
      </c>
      <c r="D200" t="s">
        <v>10</v>
      </c>
      <c r="E200">
        <f>"061022    "</f>
        <v>0</v>
      </c>
      <c r="F200" t="s">
        <v>426</v>
      </c>
      <c r="G200" t="s">
        <v>427</v>
      </c>
    </row>
    <row r="201" spans="1:8">
      <c r="A201">
        <v>200</v>
      </c>
      <c r="B201" t="s">
        <v>8</v>
      </c>
      <c r="C201" t="s">
        <v>9</v>
      </c>
      <c r="D201" t="s">
        <v>10</v>
      </c>
      <c r="E201">
        <f>"062       "</f>
        <v>0</v>
      </c>
      <c r="F201" t="s">
        <v>428</v>
      </c>
      <c r="G201" t="s">
        <v>429</v>
      </c>
      <c r="H201" t="s">
        <v>430</v>
      </c>
    </row>
    <row r="202" spans="1:8">
      <c r="A202">
        <v>201</v>
      </c>
      <c r="B202" t="s">
        <v>8</v>
      </c>
      <c r="C202" t="s">
        <v>9</v>
      </c>
      <c r="D202" t="s">
        <v>10</v>
      </c>
      <c r="E202">
        <f>"062001    "</f>
        <v>0</v>
      </c>
      <c r="F202" t="s">
        <v>431</v>
      </c>
      <c r="G202" t="s">
        <v>432</v>
      </c>
    </row>
    <row r="203" spans="1:8">
      <c r="A203">
        <v>202</v>
      </c>
      <c r="B203" t="s">
        <v>8</v>
      </c>
      <c r="C203" t="s">
        <v>9</v>
      </c>
      <c r="D203" t="s">
        <v>10</v>
      </c>
      <c r="E203">
        <f>"062002    "</f>
        <v>0</v>
      </c>
      <c r="F203" t="s">
        <v>433</v>
      </c>
      <c r="G203" t="s">
        <v>434</v>
      </c>
    </row>
    <row r="204" spans="1:8">
      <c r="A204">
        <v>203</v>
      </c>
      <c r="B204" t="s">
        <v>8</v>
      </c>
      <c r="C204" t="s">
        <v>9</v>
      </c>
      <c r="D204" t="s">
        <v>10</v>
      </c>
      <c r="E204">
        <f>"06201     "</f>
        <v>0</v>
      </c>
      <c r="F204" t="s">
        <v>435</v>
      </c>
      <c r="G204" t="s">
        <v>436</v>
      </c>
    </row>
    <row r="205" spans="1:8">
      <c r="A205">
        <v>204</v>
      </c>
      <c r="B205" t="s">
        <v>8</v>
      </c>
      <c r="C205" t="s">
        <v>9</v>
      </c>
      <c r="D205" t="s">
        <v>10</v>
      </c>
      <c r="E205">
        <f>"062011    "</f>
        <v>0</v>
      </c>
      <c r="F205" t="s">
        <v>437</v>
      </c>
      <c r="G205" t="s">
        <v>438</v>
      </c>
    </row>
    <row r="206" spans="1:8">
      <c r="A206">
        <v>205</v>
      </c>
      <c r="B206" t="s">
        <v>8</v>
      </c>
      <c r="C206" t="s">
        <v>9</v>
      </c>
      <c r="D206" t="s">
        <v>10</v>
      </c>
      <c r="E206">
        <f>"062012    "</f>
        <v>0</v>
      </c>
      <c r="F206" t="s">
        <v>439</v>
      </c>
      <c r="G206" t="s">
        <v>440</v>
      </c>
    </row>
    <row r="207" spans="1:8">
      <c r="A207">
        <v>206</v>
      </c>
      <c r="B207" t="s">
        <v>8</v>
      </c>
      <c r="C207" t="s">
        <v>9</v>
      </c>
      <c r="D207" t="s">
        <v>10</v>
      </c>
      <c r="E207">
        <f>"062013    "</f>
        <v>0</v>
      </c>
      <c r="F207" t="s">
        <v>441</v>
      </c>
      <c r="G207" t="s">
        <v>442</v>
      </c>
    </row>
    <row r="208" spans="1:8">
      <c r="A208">
        <v>207</v>
      </c>
      <c r="B208" t="s">
        <v>8</v>
      </c>
      <c r="C208" t="s">
        <v>9</v>
      </c>
      <c r="D208" t="s">
        <v>10</v>
      </c>
      <c r="E208">
        <f>"07        "</f>
        <v>0</v>
      </c>
      <c r="F208" t="s">
        <v>443</v>
      </c>
      <c r="G208" t="s">
        <v>444</v>
      </c>
      <c r="H208" t="s">
        <v>445</v>
      </c>
    </row>
    <row r="209" spans="1:8">
      <c r="A209">
        <v>208</v>
      </c>
      <c r="B209" t="s">
        <v>8</v>
      </c>
      <c r="C209" t="s">
        <v>9</v>
      </c>
      <c r="D209" t="s">
        <v>10</v>
      </c>
      <c r="E209">
        <f>"07001     "</f>
        <v>0</v>
      </c>
      <c r="F209" t="s">
        <v>446</v>
      </c>
      <c r="G209" t="s">
        <v>447</v>
      </c>
    </row>
    <row r="210" spans="1:8">
      <c r="A210">
        <v>209</v>
      </c>
      <c r="B210" t="s">
        <v>8</v>
      </c>
      <c r="C210" t="s">
        <v>9</v>
      </c>
      <c r="D210" t="s">
        <v>10</v>
      </c>
      <c r="E210">
        <f>"071       "</f>
        <v>0</v>
      </c>
      <c r="F210" t="s">
        <v>448</v>
      </c>
      <c r="G210" t="s">
        <v>449</v>
      </c>
      <c r="H210" t="s">
        <v>450</v>
      </c>
    </row>
    <row r="211" spans="1:8">
      <c r="A211">
        <v>210</v>
      </c>
      <c r="B211" t="s">
        <v>8</v>
      </c>
      <c r="C211" t="s">
        <v>9</v>
      </c>
      <c r="D211" t="s">
        <v>10</v>
      </c>
      <c r="E211">
        <f>"07101     "</f>
        <v>0</v>
      </c>
      <c r="F211" t="s">
        <v>451</v>
      </c>
      <c r="G211" t="s">
        <v>227</v>
      </c>
    </row>
    <row r="212" spans="1:8">
      <c r="A212">
        <v>211</v>
      </c>
      <c r="B212" t="s">
        <v>8</v>
      </c>
      <c r="C212" t="s">
        <v>9</v>
      </c>
      <c r="D212" t="s">
        <v>10</v>
      </c>
      <c r="E212">
        <f>"0711      "</f>
        <v>0</v>
      </c>
      <c r="F212" t="s">
        <v>452</v>
      </c>
      <c r="G212" t="s">
        <v>453</v>
      </c>
    </row>
    <row r="213" spans="1:8">
      <c r="A213">
        <v>212</v>
      </c>
      <c r="B213" t="s">
        <v>8</v>
      </c>
      <c r="C213" t="s">
        <v>9</v>
      </c>
      <c r="D213" t="s">
        <v>10</v>
      </c>
      <c r="E213">
        <f>"07111     "</f>
        <v>0</v>
      </c>
      <c r="F213" t="s">
        <v>454</v>
      </c>
      <c r="G213" t="s">
        <v>455</v>
      </c>
    </row>
    <row r="214" spans="1:8">
      <c r="A214">
        <v>213</v>
      </c>
      <c r="B214" t="s">
        <v>8</v>
      </c>
      <c r="C214" t="s">
        <v>9</v>
      </c>
      <c r="D214" t="s">
        <v>10</v>
      </c>
      <c r="E214">
        <f>"071111    "</f>
        <v>0</v>
      </c>
      <c r="F214" t="s">
        <v>456</v>
      </c>
      <c r="G214" t="s">
        <v>457</v>
      </c>
    </row>
    <row r="215" spans="1:8">
      <c r="A215">
        <v>214</v>
      </c>
      <c r="B215" t="s">
        <v>8</v>
      </c>
      <c r="C215" t="s">
        <v>9</v>
      </c>
      <c r="D215" t="s">
        <v>10</v>
      </c>
      <c r="E215">
        <f>"071112    "</f>
        <v>0</v>
      </c>
      <c r="F215" t="s">
        <v>458</v>
      </c>
      <c r="G215" t="s">
        <v>459</v>
      </c>
    </row>
    <row r="216" spans="1:8">
      <c r="A216">
        <v>215</v>
      </c>
      <c r="B216" t="s">
        <v>8</v>
      </c>
      <c r="C216" t="s">
        <v>9</v>
      </c>
      <c r="D216" t="s">
        <v>10</v>
      </c>
      <c r="E216">
        <f>"07112     "</f>
        <v>0</v>
      </c>
      <c r="F216" t="s">
        <v>460</v>
      </c>
      <c r="G216" t="s">
        <v>461</v>
      </c>
    </row>
    <row r="217" spans="1:8">
      <c r="A217">
        <v>216</v>
      </c>
      <c r="B217" t="s">
        <v>8</v>
      </c>
      <c r="C217" t="s">
        <v>9</v>
      </c>
      <c r="D217" t="s">
        <v>10</v>
      </c>
      <c r="E217">
        <f>"071121    "</f>
        <v>0</v>
      </c>
      <c r="F217" t="s">
        <v>462</v>
      </c>
      <c r="G217" t="s">
        <v>463</v>
      </c>
    </row>
    <row r="218" spans="1:8">
      <c r="A218">
        <v>217</v>
      </c>
      <c r="B218" t="s">
        <v>8</v>
      </c>
      <c r="C218" t="s">
        <v>9</v>
      </c>
      <c r="D218" t="s">
        <v>10</v>
      </c>
      <c r="E218">
        <f>"071122    "</f>
        <v>0</v>
      </c>
      <c r="F218" t="s">
        <v>464</v>
      </c>
      <c r="G218" t="s">
        <v>465</v>
      </c>
    </row>
    <row r="219" spans="1:8">
      <c r="A219">
        <v>218</v>
      </c>
      <c r="B219" t="s">
        <v>8</v>
      </c>
      <c r="C219" t="s">
        <v>9</v>
      </c>
      <c r="D219" t="s">
        <v>10</v>
      </c>
      <c r="E219">
        <f>"07113     "</f>
        <v>0</v>
      </c>
      <c r="F219" t="s">
        <v>466</v>
      </c>
      <c r="G219" t="s">
        <v>467</v>
      </c>
    </row>
    <row r="220" spans="1:8">
      <c r="A220">
        <v>219</v>
      </c>
      <c r="B220" t="s">
        <v>8</v>
      </c>
      <c r="C220" t="s">
        <v>9</v>
      </c>
      <c r="D220" t="s">
        <v>10</v>
      </c>
      <c r="E220">
        <f>"071131    "</f>
        <v>0</v>
      </c>
      <c r="F220" t="s">
        <v>468</v>
      </c>
      <c r="G220" t="s">
        <v>469</v>
      </c>
    </row>
    <row r="221" spans="1:8">
      <c r="A221">
        <v>220</v>
      </c>
      <c r="B221" t="s">
        <v>8</v>
      </c>
      <c r="C221" t="s">
        <v>9</v>
      </c>
      <c r="D221" t="s">
        <v>10</v>
      </c>
      <c r="E221">
        <f>"071132    "</f>
        <v>0</v>
      </c>
      <c r="F221" t="s">
        <v>470</v>
      </c>
      <c r="G221" t="s">
        <v>471</v>
      </c>
    </row>
    <row r="222" spans="1:8">
      <c r="A222">
        <v>221</v>
      </c>
      <c r="B222" t="s">
        <v>8</v>
      </c>
      <c r="C222" t="s">
        <v>9</v>
      </c>
      <c r="D222" t="s">
        <v>10</v>
      </c>
      <c r="E222">
        <f>"07114     "</f>
        <v>0</v>
      </c>
      <c r="F222" t="s">
        <v>472</v>
      </c>
      <c r="G222" t="s">
        <v>473</v>
      </c>
    </row>
    <row r="223" spans="1:8">
      <c r="A223">
        <v>222</v>
      </c>
      <c r="B223" t="s">
        <v>8</v>
      </c>
      <c r="C223" t="s">
        <v>9</v>
      </c>
      <c r="D223" t="s">
        <v>10</v>
      </c>
      <c r="E223">
        <f>"071141    "</f>
        <v>0</v>
      </c>
      <c r="F223" t="s">
        <v>357</v>
      </c>
      <c r="G223" t="s">
        <v>358</v>
      </c>
    </row>
    <row r="224" spans="1:8">
      <c r="A224">
        <v>223</v>
      </c>
      <c r="B224" t="s">
        <v>8</v>
      </c>
      <c r="C224" t="s">
        <v>9</v>
      </c>
      <c r="D224" t="s">
        <v>10</v>
      </c>
      <c r="E224">
        <f>"071142    "</f>
        <v>0</v>
      </c>
      <c r="F224" t="s">
        <v>474</v>
      </c>
      <c r="G224" t="s">
        <v>475</v>
      </c>
    </row>
    <row r="225" spans="1:8">
      <c r="A225">
        <v>224</v>
      </c>
      <c r="B225" t="s">
        <v>8</v>
      </c>
      <c r="C225" t="s">
        <v>9</v>
      </c>
      <c r="D225" t="s">
        <v>10</v>
      </c>
      <c r="E225">
        <f>"07115     "</f>
        <v>0</v>
      </c>
      <c r="F225" t="s">
        <v>476</v>
      </c>
      <c r="G225" t="s">
        <v>477</v>
      </c>
    </row>
    <row r="226" spans="1:8">
      <c r="A226">
        <v>225</v>
      </c>
      <c r="B226" t="s">
        <v>8</v>
      </c>
      <c r="C226" t="s">
        <v>9</v>
      </c>
      <c r="D226" t="s">
        <v>10</v>
      </c>
      <c r="E226">
        <f>"071151    "</f>
        <v>0</v>
      </c>
      <c r="F226" t="s">
        <v>478</v>
      </c>
      <c r="G226" t="s">
        <v>479</v>
      </c>
    </row>
    <row r="227" spans="1:8">
      <c r="A227">
        <v>226</v>
      </c>
      <c r="B227" t="s">
        <v>8</v>
      </c>
      <c r="C227" t="s">
        <v>9</v>
      </c>
      <c r="D227" t="s">
        <v>10</v>
      </c>
      <c r="E227">
        <f>"071152    "</f>
        <v>0</v>
      </c>
      <c r="F227" t="s">
        <v>480</v>
      </c>
      <c r="G227" t="s">
        <v>481</v>
      </c>
    </row>
    <row r="228" spans="1:8">
      <c r="A228">
        <v>227</v>
      </c>
      <c r="B228" t="s">
        <v>8</v>
      </c>
      <c r="C228" t="s">
        <v>9</v>
      </c>
      <c r="D228" t="s">
        <v>10</v>
      </c>
      <c r="E228">
        <f>"072       "</f>
        <v>0</v>
      </c>
      <c r="F228" t="s">
        <v>482</v>
      </c>
      <c r="G228" t="s">
        <v>483</v>
      </c>
      <c r="H228" t="s">
        <v>484</v>
      </c>
    </row>
    <row r="229" spans="1:8">
      <c r="A229">
        <v>228</v>
      </c>
      <c r="B229" t="s">
        <v>8</v>
      </c>
      <c r="C229" t="s">
        <v>9</v>
      </c>
      <c r="D229" t="s">
        <v>10</v>
      </c>
      <c r="E229">
        <f>"0721      "</f>
        <v>0</v>
      </c>
      <c r="F229" t="s">
        <v>485</v>
      </c>
      <c r="G229" t="s">
        <v>486</v>
      </c>
    </row>
    <row r="230" spans="1:8">
      <c r="A230">
        <v>229</v>
      </c>
      <c r="B230" t="s">
        <v>8</v>
      </c>
      <c r="C230" t="s">
        <v>9</v>
      </c>
      <c r="D230" t="s">
        <v>10</v>
      </c>
      <c r="E230">
        <f>"07211     "</f>
        <v>0</v>
      </c>
      <c r="F230" t="s">
        <v>487</v>
      </c>
      <c r="G230" t="s">
        <v>488</v>
      </c>
    </row>
    <row r="231" spans="1:8">
      <c r="A231">
        <v>230</v>
      </c>
      <c r="B231" t="s">
        <v>8</v>
      </c>
      <c r="C231" t="s">
        <v>9</v>
      </c>
      <c r="D231" t="s">
        <v>10</v>
      </c>
      <c r="E231">
        <f>"072111    "</f>
        <v>0</v>
      </c>
      <c r="F231" t="s">
        <v>489</v>
      </c>
      <c r="G231" t="s">
        <v>490</v>
      </c>
    </row>
    <row r="232" spans="1:8">
      <c r="A232">
        <v>231</v>
      </c>
      <c r="B232" t="s">
        <v>8</v>
      </c>
      <c r="C232" t="s">
        <v>9</v>
      </c>
      <c r="D232" t="s">
        <v>10</v>
      </c>
      <c r="E232">
        <f>"072112    "</f>
        <v>0</v>
      </c>
      <c r="F232" t="s">
        <v>491</v>
      </c>
      <c r="G232" t="s">
        <v>492</v>
      </c>
    </row>
    <row r="233" spans="1:8">
      <c r="A233">
        <v>232</v>
      </c>
      <c r="B233" t="s">
        <v>8</v>
      </c>
      <c r="C233" t="s">
        <v>9</v>
      </c>
      <c r="D233" t="s">
        <v>10</v>
      </c>
      <c r="E233">
        <f>"072113    "</f>
        <v>0</v>
      </c>
      <c r="F233" t="s">
        <v>493</v>
      </c>
      <c r="G233" t="s">
        <v>494</v>
      </c>
    </row>
    <row r="234" spans="1:8">
      <c r="A234">
        <v>233</v>
      </c>
      <c r="B234" t="s">
        <v>8</v>
      </c>
      <c r="C234" t="s">
        <v>9</v>
      </c>
      <c r="D234" t="s">
        <v>10</v>
      </c>
      <c r="E234">
        <f>"0722      "</f>
        <v>0</v>
      </c>
      <c r="F234" t="s">
        <v>495</v>
      </c>
      <c r="G234" t="s">
        <v>496</v>
      </c>
    </row>
    <row r="235" spans="1:8">
      <c r="A235">
        <v>234</v>
      </c>
      <c r="B235" t="s">
        <v>8</v>
      </c>
      <c r="C235" t="s">
        <v>9</v>
      </c>
      <c r="D235" t="s">
        <v>10</v>
      </c>
      <c r="E235">
        <f>"07221     "</f>
        <v>0</v>
      </c>
      <c r="F235" t="s">
        <v>497</v>
      </c>
      <c r="G235" t="s">
        <v>498</v>
      </c>
    </row>
    <row r="236" spans="1:8">
      <c r="A236">
        <v>235</v>
      </c>
      <c r="B236" t="s">
        <v>8</v>
      </c>
      <c r="C236" t="s">
        <v>9</v>
      </c>
      <c r="D236" t="s">
        <v>10</v>
      </c>
      <c r="E236">
        <f>"072211    "</f>
        <v>0</v>
      </c>
      <c r="F236" t="s">
        <v>499</v>
      </c>
      <c r="G236" t="s">
        <v>500</v>
      </c>
    </row>
    <row r="237" spans="1:8">
      <c r="A237">
        <v>236</v>
      </c>
      <c r="B237" t="s">
        <v>8</v>
      </c>
      <c r="C237" t="s">
        <v>9</v>
      </c>
      <c r="D237" t="s">
        <v>10</v>
      </c>
      <c r="E237">
        <f>"072212    "</f>
        <v>0</v>
      </c>
      <c r="F237" t="s">
        <v>501</v>
      </c>
      <c r="G237" t="s">
        <v>502</v>
      </c>
    </row>
    <row r="238" spans="1:8">
      <c r="A238">
        <v>237</v>
      </c>
      <c r="B238" t="s">
        <v>8</v>
      </c>
      <c r="C238" t="s">
        <v>9</v>
      </c>
      <c r="D238" t="s">
        <v>10</v>
      </c>
      <c r="E238">
        <f>"072213    "</f>
        <v>0</v>
      </c>
      <c r="F238" t="s">
        <v>503</v>
      </c>
      <c r="G238" t="s">
        <v>504</v>
      </c>
    </row>
    <row r="239" spans="1:8">
      <c r="A239">
        <v>238</v>
      </c>
      <c r="B239" t="s">
        <v>8</v>
      </c>
      <c r="C239" t="s">
        <v>9</v>
      </c>
      <c r="D239" t="s">
        <v>10</v>
      </c>
      <c r="E239">
        <f>"072214    "</f>
        <v>0</v>
      </c>
      <c r="F239" t="s">
        <v>505</v>
      </c>
      <c r="G239" t="s">
        <v>506</v>
      </c>
    </row>
    <row r="240" spans="1:8">
      <c r="A240">
        <v>239</v>
      </c>
      <c r="B240" t="s">
        <v>8</v>
      </c>
      <c r="C240" t="s">
        <v>9</v>
      </c>
      <c r="D240" t="s">
        <v>10</v>
      </c>
      <c r="E240">
        <f>"07222     "</f>
        <v>0</v>
      </c>
      <c r="F240" t="s">
        <v>507</v>
      </c>
      <c r="G240" t="s">
        <v>508</v>
      </c>
    </row>
    <row r="241" spans="1:8">
      <c r="A241">
        <v>240</v>
      </c>
      <c r="B241" t="s">
        <v>8</v>
      </c>
      <c r="C241" t="s">
        <v>9</v>
      </c>
      <c r="D241" t="s">
        <v>10</v>
      </c>
      <c r="E241">
        <f>"072221    "</f>
        <v>0</v>
      </c>
      <c r="F241" t="s">
        <v>509</v>
      </c>
      <c r="G241" t="s">
        <v>510</v>
      </c>
    </row>
    <row r="242" spans="1:8">
      <c r="A242">
        <v>241</v>
      </c>
      <c r="B242" t="s">
        <v>8</v>
      </c>
      <c r="C242" t="s">
        <v>9</v>
      </c>
      <c r="D242" t="s">
        <v>10</v>
      </c>
      <c r="E242">
        <f>"072222    "</f>
        <v>0</v>
      </c>
      <c r="F242" t="s">
        <v>511</v>
      </c>
      <c r="G242" t="s">
        <v>512</v>
      </c>
    </row>
    <row r="243" spans="1:8">
      <c r="A243">
        <v>242</v>
      </c>
      <c r="B243" t="s">
        <v>8</v>
      </c>
      <c r="C243" t="s">
        <v>9</v>
      </c>
      <c r="D243" t="s">
        <v>10</v>
      </c>
      <c r="E243">
        <f>"072223    "</f>
        <v>0</v>
      </c>
      <c r="F243" t="s">
        <v>513</v>
      </c>
      <c r="G243" t="s">
        <v>514</v>
      </c>
    </row>
    <row r="244" spans="1:8">
      <c r="A244">
        <v>243</v>
      </c>
      <c r="B244" t="s">
        <v>8</v>
      </c>
      <c r="C244" t="s">
        <v>9</v>
      </c>
      <c r="D244" t="s">
        <v>10</v>
      </c>
      <c r="E244">
        <f>"072224    "</f>
        <v>0</v>
      </c>
      <c r="F244" t="s">
        <v>515</v>
      </c>
      <c r="G244" t="s">
        <v>516</v>
      </c>
    </row>
    <row r="245" spans="1:8">
      <c r="A245">
        <v>244</v>
      </c>
      <c r="B245" t="s">
        <v>8</v>
      </c>
      <c r="C245" t="s">
        <v>9</v>
      </c>
      <c r="D245" t="s">
        <v>10</v>
      </c>
      <c r="E245">
        <f>"07223     "</f>
        <v>0</v>
      </c>
      <c r="F245" t="s">
        <v>517</v>
      </c>
      <c r="G245" t="s">
        <v>518</v>
      </c>
    </row>
    <row r="246" spans="1:8">
      <c r="A246">
        <v>245</v>
      </c>
      <c r="B246" t="s">
        <v>8</v>
      </c>
      <c r="C246" t="s">
        <v>9</v>
      </c>
      <c r="D246" t="s">
        <v>10</v>
      </c>
      <c r="E246">
        <f>"072231    "</f>
        <v>0</v>
      </c>
      <c r="F246" t="s">
        <v>519</v>
      </c>
      <c r="G246" t="s">
        <v>520</v>
      </c>
    </row>
    <row r="247" spans="1:8">
      <c r="A247">
        <v>246</v>
      </c>
      <c r="B247" t="s">
        <v>8</v>
      </c>
      <c r="C247" t="s">
        <v>9</v>
      </c>
      <c r="D247" t="s">
        <v>10</v>
      </c>
      <c r="E247">
        <f>"072232    "</f>
        <v>0</v>
      </c>
      <c r="F247" t="s">
        <v>521</v>
      </c>
      <c r="G247" t="s">
        <v>522</v>
      </c>
    </row>
    <row r="248" spans="1:8">
      <c r="A248">
        <v>247</v>
      </c>
      <c r="B248" t="s">
        <v>8</v>
      </c>
      <c r="C248" t="s">
        <v>9</v>
      </c>
      <c r="D248" t="s">
        <v>10</v>
      </c>
      <c r="E248">
        <f>"072233    "</f>
        <v>0</v>
      </c>
      <c r="F248" t="s">
        <v>523</v>
      </c>
      <c r="G248" t="s">
        <v>524</v>
      </c>
    </row>
    <row r="249" spans="1:8">
      <c r="A249">
        <v>248</v>
      </c>
      <c r="B249" t="s">
        <v>8</v>
      </c>
      <c r="C249" t="s">
        <v>9</v>
      </c>
      <c r="D249" t="s">
        <v>10</v>
      </c>
      <c r="E249">
        <f>"072234    "</f>
        <v>0</v>
      </c>
      <c r="F249" t="s">
        <v>525</v>
      </c>
      <c r="G249" t="s">
        <v>526</v>
      </c>
    </row>
    <row r="250" spans="1:8">
      <c r="A250">
        <v>249</v>
      </c>
      <c r="B250" t="s">
        <v>8</v>
      </c>
      <c r="C250" t="s">
        <v>9</v>
      </c>
      <c r="D250" t="s">
        <v>10</v>
      </c>
      <c r="E250">
        <f>"07224     "</f>
        <v>0</v>
      </c>
      <c r="F250" t="s">
        <v>527</v>
      </c>
      <c r="G250" t="s">
        <v>528</v>
      </c>
    </row>
    <row r="251" spans="1:8">
      <c r="A251">
        <v>250</v>
      </c>
      <c r="B251" t="s">
        <v>8</v>
      </c>
      <c r="C251" t="s">
        <v>9</v>
      </c>
      <c r="D251" t="s">
        <v>10</v>
      </c>
      <c r="E251">
        <f>"072241    "</f>
        <v>0</v>
      </c>
      <c r="F251" t="s">
        <v>529</v>
      </c>
      <c r="G251" t="s">
        <v>530</v>
      </c>
    </row>
    <row r="252" spans="1:8">
      <c r="A252">
        <v>251</v>
      </c>
      <c r="B252" t="s">
        <v>8</v>
      </c>
      <c r="C252" t="s">
        <v>9</v>
      </c>
      <c r="D252" t="s">
        <v>10</v>
      </c>
      <c r="E252">
        <f>"072242    "</f>
        <v>0</v>
      </c>
      <c r="F252" t="s">
        <v>531</v>
      </c>
      <c r="G252" t="s">
        <v>532</v>
      </c>
    </row>
    <row r="253" spans="1:8">
      <c r="A253">
        <v>252</v>
      </c>
      <c r="B253" t="s">
        <v>8</v>
      </c>
      <c r="C253" t="s">
        <v>9</v>
      </c>
      <c r="D253" t="s">
        <v>10</v>
      </c>
      <c r="E253">
        <f>"072243    "</f>
        <v>0</v>
      </c>
      <c r="F253" t="s">
        <v>533</v>
      </c>
      <c r="G253" t="s">
        <v>534</v>
      </c>
    </row>
    <row r="254" spans="1:8">
      <c r="A254">
        <v>253</v>
      </c>
      <c r="B254" t="s">
        <v>8</v>
      </c>
      <c r="C254" t="s">
        <v>9</v>
      </c>
      <c r="D254" t="s">
        <v>10</v>
      </c>
      <c r="E254">
        <f>"072244    "</f>
        <v>0</v>
      </c>
      <c r="F254" t="s">
        <v>535</v>
      </c>
      <c r="G254" t="s">
        <v>536</v>
      </c>
    </row>
    <row r="255" spans="1:8">
      <c r="A255">
        <v>254</v>
      </c>
      <c r="B255" t="s">
        <v>8</v>
      </c>
      <c r="C255" t="s">
        <v>9</v>
      </c>
      <c r="D255" t="s">
        <v>10</v>
      </c>
      <c r="E255">
        <f>"073       "</f>
        <v>0</v>
      </c>
      <c r="F255" t="s">
        <v>537</v>
      </c>
      <c r="G255" t="s">
        <v>538</v>
      </c>
      <c r="H255" t="s">
        <v>539</v>
      </c>
    </row>
    <row r="256" spans="1:8">
      <c r="A256">
        <v>255</v>
      </c>
      <c r="B256" t="s">
        <v>8</v>
      </c>
      <c r="C256" t="s">
        <v>9</v>
      </c>
      <c r="D256" t="s">
        <v>10</v>
      </c>
      <c r="E256">
        <f>"073001    "</f>
        <v>0</v>
      </c>
      <c r="F256" t="s">
        <v>540</v>
      </c>
      <c r="G256" t="s">
        <v>541</v>
      </c>
    </row>
    <row r="257" spans="1:8">
      <c r="A257">
        <v>256</v>
      </c>
      <c r="B257" t="s">
        <v>8</v>
      </c>
      <c r="C257" t="s">
        <v>9</v>
      </c>
      <c r="D257" t="s">
        <v>10</v>
      </c>
      <c r="E257">
        <f>"073002    "</f>
        <v>0</v>
      </c>
      <c r="F257" t="s">
        <v>125</v>
      </c>
      <c r="G257" t="s">
        <v>126</v>
      </c>
    </row>
    <row r="258" spans="1:8">
      <c r="A258">
        <v>257</v>
      </c>
      <c r="B258" t="s">
        <v>8</v>
      </c>
      <c r="C258" t="s">
        <v>9</v>
      </c>
      <c r="D258" t="s">
        <v>10</v>
      </c>
      <c r="E258">
        <f>"0731      "</f>
        <v>0</v>
      </c>
      <c r="F258" t="s">
        <v>542</v>
      </c>
      <c r="G258" t="s">
        <v>543</v>
      </c>
      <c r="H258" t="s">
        <v>544</v>
      </c>
    </row>
    <row r="259" spans="1:8">
      <c r="A259">
        <v>258</v>
      </c>
      <c r="B259" t="s">
        <v>8</v>
      </c>
      <c r="C259" t="s">
        <v>9</v>
      </c>
      <c r="D259" t="s">
        <v>10</v>
      </c>
      <c r="E259">
        <f>"07311     "</f>
        <v>0</v>
      </c>
      <c r="F259" t="s">
        <v>545</v>
      </c>
      <c r="G259" t="s">
        <v>546</v>
      </c>
    </row>
    <row r="260" spans="1:8">
      <c r="A260">
        <v>259</v>
      </c>
      <c r="B260" t="s">
        <v>8</v>
      </c>
      <c r="C260" t="s">
        <v>9</v>
      </c>
      <c r="D260" t="s">
        <v>10</v>
      </c>
      <c r="E260">
        <f>"073111    "</f>
        <v>0</v>
      </c>
      <c r="F260" t="s">
        <v>547</v>
      </c>
      <c r="G260" t="s">
        <v>548</v>
      </c>
    </row>
    <row r="261" spans="1:8">
      <c r="A261">
        <v>260</v>
      </c>
      <c r="B261" t="s">
        <v>8</v>
      </c>
      <c r="C261" t="s">
        <v>9</v>
      </c>
      <c r="D261" t="s">
        <v>10</v>
      </c>
      <c r="E261">
        <f>"073112    "</f>
        <v>0</v>
      </c>
      <c r="F261" t="s">
        <v>549</v>
      </c>
      <c r="G261" t="s">
        <v>550</v>
      </c>
    </row>
    <row r="262" spans="1:8">
      <c r="A262">
        <v>261</v>
      </c>
      <c r="B262" t="s">
        <v>8</v>
      </c>
      <c r="C262" t="s">
        <v>9</v>
      </c>
      <c r="D262" t="s">
        <v>10</v>
      </c>
      <c r="E262">
        <f>"073113    "</f>
        <v>0</v>
      </c>
      <c r="F262" t="s">
        <v>551</v>
      </c>
      <c r="G262" t="s">
        <v>552</v>
      </c>
    </row>
    <row r="263" spans="1:8">
      <c r="A263">
        <v>262</v>
      </c>
      <c r="B263" t="s">
        <v>8</v>
      </c>
      <c r="C263" t="s">
        <v>9</v>
      </c>
      <c r="D263" t="s">
        <v>10</v>
      </c>
      <c r="E263">
        <f>"0732      "</f>
        <v>0</v>
      </c>
      <c r="F263" t="s">
        <v>553</v>
      </c>
      <c r="G263" t="s">
        <v>554</v>
      </c>
      <c r="H263" t="s">
        <v>555</v>
      </c>
    </row>
    <row r="264" spans="1:8">
      <c r="A264">
        <v>263</v>
      </c>
      <c r="B264" t="s">
        <v>8</v>
      </c>
      <c r="C264" t="s">
        <v>9</v>
      </c>
      <c r="D264" t="s">
        <v>10</v>
      </c>
      <c r="E264">
        <f>"073201    "</f>
        <v>0</v>
      </c>
      <c r="F264" t="s">
        <v>556</v>
      </c>
      <c r="G264" t="s">
        <v>557</v>
      </c>
    </row>
    <row r="265" spans="1:8">
      <c r="A265">
        <v>264</v>
      </c>
      <c r="B265" t="s">
        <v>8</v>
      </c>
      <c r="C265" t="s">
        <v>9</v>
      </c>
      <c r="D265" t="s">
        <v>10</v>
      </c>
      <c r="E265">
        <f>"08        "</f>
        <v>0</v>
      </c>
      <c r="F265" t="s">
        <v>558</v>
      </c>
      <c r="G265" t="s">
        <v>559</v>
      </c>
      <c r="H265" t="s">
        <v>560</v>
      </c>
    </row>
    <row r="266" spans="1:8">
      <c r="A266">
        <v>265</v>
      </c>
      <c r="B266" t="s">
        <v>8</v>
      </c>
      <c r="C266" t="s">
        <v>9</v>
      </c>
      <c r="D266" t="s">
        <v>10</v>
      </c>
      <c r="E266">
        <f>"081       "</f>
        <v>0</v>
      </c>
      <c r="F266" t="s">
        <v>561</v>
      </c>
      <c r="G266" t="s">
        <v>562</v>
      </c>
      <c r="H266" t="s">
        <v>563</v>
      </c>
    </row>
    <row r="267" spans="1:8">
      <c r="A267">
        <v>266</v>
      </c>
      <c r="B267" t="s">
        <v>8</v>
      </c>
      <c r="C267" t="s">
        <v>9</v>
      </c>
      <c r="D267" t="s">
        <v>10</v>
      </c>
      <c r="E267">
        <f>"08101     "</f>
        <v>0</v>
      </c>
      <c r="F267" t="s">
        <v>564</v>
      </c>
      <c r="G267" t="s">
        <v>565</v>
      </c>
    </row>
    <row r="268" spans="1:8">
      <c r="A268">
        <v>267</v>
      </c>
      <c r="B268" t="s">
        <v>8</v>
      </c>
      <c r="C268" t="s">
        <v>9</v>
      </c>
      <c r="D268" t="s">
        <v>10</v>
      </c>
      <c r="E268">
        <f>"081011    "</f>
        <v>0</v>
      </c>
      <c r="F268" t="s">
        <v>566</v>
      </c>
      <c r="G268" t="s">
        <v>567</v>
      </c>
    </row>
    <row r="269" spans="1:8">
      <c r="A269">
        <v>268</v>
      </c>
      <c r="B269" t="s">
        <v>8</v>
      </c>
      <c r="C269" t="s">
        <v>9</v>
      </c>
      <c r="D269" t="s">
        <v>10</v>
      </c>
      <c r="E269">
        <f>"081012    "</f>
        <v>0</v>
      </c>
      <c r="F269" t="s">
        <v>568</v>
      </c>
      <c r="G269" t="s">
        <v>569</v>
      </c>
    </row>
    <row r="270" spans="1:8">
      <c r="A270">
        <v>269</v>
      </c>
      <c r="B270" t="s">
        <v>8</v>
      </c>
      <c r="C270" t="s">
        <v>9</v>
      </c>
      <c r="D270" t="s">
        <v>10</v>
      </c>
      <c r="E270">
        <f>"081013    "</f>
        <v>0</v>
      </c>
      <c r="F270" t="s">
        <v>570</v>
      </c>
      <c r="G270" t="s">
        <v>571</v>
      </c>
    </row>
    <row r="271" spans="1:8">
      <c r="A271">
        <v>270</v>
      </c>
      <c r="B271" t="s">
        <v>8</v>
      </c>
      <c r="C271" t="s">
        <v>9</v>
      </c>
      <c r="D271" t="s">
        <v>10</v>
      </c>
      <c r="E271">
        <f>"0811      "</f>
        <v>0</v>
      </c>
      <c r="F271" t="s">
        <v>572</v>
      </c>
      <c r="G271" t="s">
        <v>573</v>
      </c>
    </row>
    <row r="272" spans="1:8">
      <c r="A272">
        <v>271</v>
      </c>
      <c r="B272" t="s">
        <v>8</v>
      </c>
      <c r="C272" t="s">
        <v>9</v>
      </c>
      <c r="D272" t="s">
        <v>10</v>
      </c>
      <c r="E272">
        <f>"08111     "</f>
        <v>0</v>
      </c>
      <c r="F272" t="s">
        <v>574</v>
      </c>
      <c r="G272" t="s">
        <v>575</v>
      </c>
    </row>
    <row r="273" spans="1:8">
      <c r="A273">
        <v>272</v>
      </c>
      <c r="B273" t="s">
        <v>8</v>
      </c>
      <c r="C273" t="s">
        <v>9</v>
      </c>
      <c r="D273" t="s">
        <v>10</v>
      </c>
      <c r="E273">
        <f>"081111    "</f>
        <v>0</v>
      </c>
      <c r="F273" t="s">
        <v>576</v>
      </c>
      <c r="G273" t="s">
        <v>577</v>
      </c>
    </row>
    <row r="274" spans="1:8">
      <c r="A274">
        <v>273</v>
      </c>
      <c r="B274" t="s">
        <v>8</v>
      </c>
      <c r="C274" t="s">
        <v>9</v>
      </c>
      <c r="D274" t="s">
        <v>10</v>
      </c>
      <c r="E274">
        <f>"081112    "</f>
        <v>0</v>
      </c>
      <c r="F274" t="s">
        <v>578</v>
      </c>
      <c r="G274" t="s">
        <v>579</v>
      </c>
    </row>
    <row r="275" spans="1:8">
      <c r="A275">
        <v>274</v>
      </c>
      <c r="B275" t="s">
        <v>8</v>
      </c>
      <c r="C275" t="s">
        <v>9</v>
      </c>
      <c r="D275" t="s">
        <v>10</v>
      </c>
      <c r="E275">
        <f>"08112     "</f>
        <v>0</v>
      </c>
      <c r="F275" t="s">
        <v>580</v>
      </c>
      <c r="G275" t="s">
        <v>581</v>
      </c>
    </row>
    <row r="276" spans="1:8">
      <c r="A276">
        <v>275</v>
      </c>
      <c r="B276" t="s">
        <v>8</v>
      </c>
      <c r="C276" t="s">
        <v>9</v>
      </c>
      <c r="D276" t="s">
        <v>10</v>
      </c>
      <c r="E276">
        <f>"081121    "</f>
        <v>0</v>
      </c>
      <c r="F276" t="s">
        <v>582</v>
      </c>
      <c r="G276" t="s">
        <v>583</v>
      </c>
    </row>
    <row r="277" spans="1:8">
      <c r="A277">
        <v>276</v>
      </c>
      <c r="B277" t="s">
        <v>8</v>
      </c>
      <c r="C277" t="s">
        <v>9</v>
      </c>
      <c r="D277" t="s">
        <v>10</v>
      </c>
      <c r="E277">
        <f>"081122    "</f>
        <v>0</v>
      </c>
      <c r="F277" t="s">
        <v>584</v>
      </c>
      <c r="G277" t="s">
        <v>585</v>
      </c>
    </row>
    <row r="278" spans="1:8">
      <c r="A278">
        <v>277</v>
      </c>
      <c r="B278" t="s">
        <v>8</v>
      </c>
      <c r="C278" t="s">
        <v>9</v>
      </c>
      <c r="D278" t="s">
        <v>10</v>
      </c>
      <c r="E278">
        <f>"082       "</f>
        <v>0</v>
      </c>
      <c r="F278" t="s">
        <v>586</v>
      </c>
      <c r="G278" t="s">
        <v>587</v>
      </c>
      <c r="H278" t="s">
        <v>588</v>
      </c>
    </row>
    <row r="279" spans="1:8">
      <c r="A279">
        <v>278</v>
      </c>
      <c r="B279" t="s">
        <v>8</v>
      </c>
      <c r="C279" t="s">
        <v>9</v>
      </c>
      <c r="D279" t="s">
        <v>10</v>
      </c>
      <c r="E279">
        <f>"082001    "</f>
        <v>0</v>
      </c>
      <c r="F279" t="s">
        <v>589</v>
      </c>
      <c r="G279" t="s">
        <v>590</v>
      </c>
    </row>
    <row r="280" spans="1:8">
      <c r="A280">
        <v>279</v>
      </c>
      <c r="B280" t="s">
        <v>8</v>
      </c>
      <c r="C280" t="s">
        <v>9</v>
      </c>
      <c r="D280" t="s">
        <v>10</v>
      </c>
      <c r="E280">
        <f>"08201     "</f>
        <v>0</v>
      </c>
      <c r="F280" t="s">
        <v>591</v>
      </c>
      <c r="G280" t="s">
        <v>592</v>
      </c>
    </row>
    <row r="281" spans="1:8">
      <c r="A281">
        <v>280</v>
      </c>
      <c r="B281" t="s">
        <v>8</v>
      </c>
      <c r="C281" t="s">
        <v>9</v>
      </c>
      <c r="D281" t="s">
        <v>10</v>
      </c>
      <c r="E281">
        <f>"082011    "</f>
        <v>0</v>
      </c>
      <c r="F281" t="s">
        <v>593</v>
      </c>
      <c r="G281" t="s">
        <v>594</v>
      </c>
    </row>
    <row r="282" spans="1:8">
      <c r="A282">
        <v>281</v>
      </c>
      <c r="B282" t="s">
        <v>8</v>
      </c>
      <c r="C282" t="s">
        <v>9</v>
      </c>
      <c r="D282" t="s">
        <v>10</v>
      </c>
      <c r="E282">
        <f>"082012    "</f>
        <v>0</v>
      </c>
      <c r="F282" t="s">
        <v>595</v>
      </c>
      <c r="G282" t="s">
        <v>596</v>
      </c>
    </row>
    <row r="283" spans="1:8">
      <c r="A283">
        <v>282</v>
      </c>
      <c r="B283" t="s">
        <v>8</v>
      </c>
      <c r="C283" t="s">
        <v>9</v>
      </c>
      <c r="D283" t="s">
        <v>10</v>
      </c>
      <c r="E283">
        <f>"082013    "</f>
        <v>0</v>
      </c>
      <c r="F283" t="s">
        <v>597</v>
      </c>
      <c r="G283" t="s">
        <v>598</v>
      </c>
    </row>
    <row r="284" spans="1:8">
      <c r="A284">
        <v>283</v>
      </c>
      <c r="B284" t="s">
        <v>8</v>
      </c>
      <c r="C284" t="s">
        <v>9</v>
      </c>
      <c r="D284" t="s">
        <v>10</v>
      </c>
      <c r="E284">
        <f>"083       "</f>
        <v>0</v>
      </c>
      <c r="F284" t="s">
        <v>599</v>
      </c>
      <c r="G284" t="s">
        <v>600</v>
      </c>
      <c r="H284" t="s">
        <v>601</v>
      </c>
    </row>
    <row r="285" spans="1:8">
      <c r="A285">
        <v>284</v>
      </c>
      <c r="B285" t="s">
        <v>8</v>
      </c>
      <c r="C285" t="s">
        <v>9</v>
      </c>
      <c r="D285" t="s">
        <v>10</v>
      </c>
      <c r="E285">
        <f>"08301     "</f>
        <v>0</v>
      </c>
      <c r="F285" t="s">
        <v>602</v>
      </c>
      <c r="G285" t="s">
        <v>603</v>
      </c>
    </row>
    <row r="286" spans="1:8">
      <c r="A286">
        <v>285</v>
      </c>
      <c r="B286" t="s">
        <v>8</v>
      </c>
      <c r="C286" t="s">
        <v>9</v>
      </c>
      <c r="D286" t="s">
        <v>10</v>
      </c>
      <c r="E286">
        <f>"083011    "</f>
        <v>0</v>
      </c>
      <c r="F286" t="s">
        <v>394</v>
      </c>
      <c r="G286" t="s">
        <v>395</v>
      </c>
    </row>
    <row r="287" spans="1:8">
      <c r="A287">
        <v>286</v>
      </c>
      <c r="B287" t="s">
        <v>8</v>
      </c>
      <c r="C287" t="s">
        <v>9</v>
      </c>
      <c r="D287" t="s">
        <v>10</v>
      </c>
      <c r="E287">
        <f>"083012    "</f>
        <v>0</v>
      </c>
      <c r="F287" t="s">
        <v>604</v>
      </c>
      <c r="G287" t="s">
        <v>605</v>
      </c>
    </row>
    <row r="288" spans="1:8">
      <c r="A288">
        <v>287</v>
      </c>
      <c r="B288" t="s">
        <v>8</v>
      </c>
      <c r="C288" t="s">
        <v>9</v>
      </c>
      <c r="D288" t="s">
        <v>10</v>
      </c>
      <c r="E288">
        <f>"08302     "</f>
        <v>0</v>
      </c>
      <c r="F288" t="s">
        <v>606</v>
      </c>
      <c r="G288" t="s">
        <v>607</v>
      </c>
    </row>
    <row r="289" spans="1:7">
      <c r="A289">
        <v>288</v>
      </c>
      <c r="B289" t="s">
        <v>8</v>
      </c>
      <c r="C289" t="s">
        <v>9</v>
      </c>
      <c r="D289" t="s">
        <v>10</v>
      </c>
      <c r="E289">
        <f>"083021    "</f>
        <v>0</v>
      </c>
      <c r="F289" t="s">
        <v>608</v>
      </c>
      <c r="G289" t="s">
        <v>609</v>
      </c>
    </row>
    <row r="290" spans="1:7">
      <c r="A290">
        <v>289</v>
      </c>
      <c r="B290" t="s">
        <v>8</v>
      </c>
      <c r="C290" t="s">
        <v>9</v>
      </c>
      <c r="D290" t="s">
        <v>10</v>
      </c>
      <c r="E290">
        <f>"083022    "</f>
        <v>0</v>
      </c>
      <c r="F290" t="s">
        <v>610</v>
      </c>
      <c r="G290" t="s">
        <v>611</v>
      </c>
    </row>
    <row r="291" spans="1:7">
      <c r="A291">
        <v>290</v>
      </c>
      <c r="B291" t="s">
        <v>8</v>
      </c>
      <c r="C291" t="s">
        <v>9</v>
      </c>
      <c r="D291" t="s">
        <v>10</v>
      </c>
      <c r="E291">
        <f>"083023    "</f>
        <v>0</v>
      </c>
      <c r="F291" t="s">
        <v>612</v>
      </c>
      <c r="G291" t="s">
        <v>613</v>
      </c>
    </row>
    <row r="292" spans="1:7">
      <c r="A292">
        <v>291</v>
      </c>
      <c r="B292" t="s">
        <v>8</v>
      </c>
      <c r="C292" t="s">
        <v>9</v>
      </c>
      <c r="D292" t="s">
        <v>10</v>
      </c>
      <c r="E292">
        <f>"08303     "</f>
        <v>0</v>
      </c>
      <c r="F292" t="s">
        <v>614</v>
      </c>
      <c r="G292" t="s">
        <v>615</v>
      </c>
    </row>
    <row r="293" spans="1:7">
      <c r="A293">
        <v>292</v>
      </c>
      <c r="B293" t="s">
        <v>8</v>
      </c>
      <c r="C293" t="s">
        <v>9</v>
      </c>
      <c r="D293" t="s">
        <v>10</v>
      </c>
      <c r="E293">
        <f>"083031    "</f>
        <v>0</v>
      </c>
      <c r="F293" t="s">
        <v>616</v>
      </c>
      <c r="G293" t="s">
        <v>617</v>
      </c>
    </row>
    <row r="294" spans="1:7">
      <c r="A294">
        <v>293</v>
      </c>
      <c r="B294" t="s">
        <v>8</v>
      </c>
      <c r="C294" t="s">
        <v>9</v>
      </c>
      <c r="D294" t="s">
        <v>10</v>
      </c>
      <c r="E294">
        <f>"083032    "</f>
        <v>0</v>
      </c>
      <c r="F294" t="s">
        <v>618</v>
      </c>
      <c r="G294" t="s">
        <v>619</v>
      </c>
    </row>
    <row r="295" spans="1:7">
      <c r="A295">
        <v>294</v>
      </c>
      <c r="B295" t="s">
        <v>8</v>
      </c>
      <c r="C295" t="s">
        <v>9</v>
      </c>
      <c r="D295" t="s">
        <v>10</v>
      </c>
      <c r="E295">
        <f>"0831      "</f>
        <v>0</v>
      </c>
      <c r="F295" t="s">
        <v>620</v>
      </c>
      <c r="G295" t="s">
        <v>621</v>
      </c>
    </row>
    <row r="296" spans="1:7">
      <c r="A296">
        <v>295</v>
      </c>
      <c r="B296" t="s">
        <v>8</v>
      </c>
      <c r="C296" t="s">
        <v>9</v>
      </c>
      <c r="D296" t="s">
        <v>10</v>
      </c>
      <c r="E296">
        <f>"08311     "</f>
        <v>0</v>
      </c>
      <c r="F296" t="s">
        <v>622</v>
      </c>
      <c r="G296" t="s">
        <v>623</v>
      </c>
    </row>
    <row r="297" spans="1:7">
      <c r="A297">
        <v>296</v>
      </c>
      <c r="B297" t="s">
        <v>8</v>
      </c>
      <c r="C297" t="s">
        <v>9</v>
      </c>
      <c r="D297" t="s">
        <v>10</v>
      </c>
      <c r="E297">
        <f>"083111    "</f>
        <v>0</v>
      </c>
      <c r="F297" t="s">
        <v>624</v>
      </c>
      <c r="G297" t="s">
        <v>625</v>
      </c>
    </row>
    <row r="298" spans="1:7">
      <c r="A298">
        <v>297</v>
      </c>
      <c r="B298" t="s">
        <v>8</v>
      </c>
      <c r="C298" t="s">
        <v>9</v>
      </c>
      <c r="D298" t="s">
        <v>10</v>
      </c>
      <c r="E298">
        <f>"083112    "</f>
        <v>0</v>
      </c>
      <c r="F298" t="s">
        <v>626</v>
      </c>
      <c r="G298" t="s">
        <v>627</v>
      </c>
    </row>
    <row r="299" spans="1:7">
      <c r="A299">
        <v>298</v>
      </c>
      <c r="B299" t="s">
        <v>8</v>
      </c>
      <c r="C299" t="s">
        <v>9</v>
      </c>
      <c r="D299" t="s">
        <v>10</v>
      </c>
      <c r="E299">
        <f>"08312     "</f>
        <v>0</v>
      </c>
      <c r="F299" t="s">
        <v>628</v>
      </c>
      <c r="G299" t="s">
        <v>629</v>
      </c>
    </row>
    <row r="300" spans="1:7">
      <c r="A300">
        <v>299</v>
      </c>
      <c r="B300" t="s">
        <v>8</v>
      </c>
      <c r="C300" t="s">
        <v>9</v>
      </c>
      <c r="D300" t="s">
        <v>10</v>
      </c>
      <c r="E300">
        <f>"083121    "</f>
        <v>0</v>
      </c>
      <c r="F300" t="s">
        <v>630</v>
      </c>
      <c r="G300" t="s">
        <v>631</v>
      </c>
    </row>
    <row r="301" spans="1:7">
      <c r="A301">
        <v>300</v>
      </c>
      <c r="B301" t="s">
        <v>8</v>
      </c>
      <c r="C301" t="s">
        <v>9</v>
      </c>
      <c r="D301" t="s">
        <v>10</v>
      </c>
      <c r="E301">
        <f>"083122    "</f>
        <v>0</v>
      </c>
      <c r="F301" t="s">
        <v>632</v>
      </c>
      <c r="G301" t="s">
        <v>633</v>
      </c>
    </row>
    <row r="302" spans="1:7">
      <c r="A302">
        <v>301</v>
      </c>
      <c r="B302" t="s">
        <v>8</v>
      </c>
      <c r="C302" t="s">
        <v>9</v>
      </c>
      <c r="D302" t="s">
        <v>10</v>
      </c>
      <c r="E302">
        <f>"08313     "</f>
        <v>0</v>
      </c>
      <c r="F302" t="s">
        <v>634</v>
      </c>
      <c r="G302" t="s">
        <v>635</v>
      </c>
    </row>
    <row r="303" spans="1:7">
      <c r="A303">
        <v>302</v>
      </c>
      <c r="B303" t="s">
        <v>8</v>
      </c>
      <c r="C303" t="s">
        <v>9</v>
      </c>
      <c r="D303" t="s">
        <v>10</v>
      </c>
      <c r="E303">
        <f>"083131    "</f>
        <v>0</v>
      </c>
      <c r="F303" t="s">
        <v>636</v>
      </c>
      <c r="G303" t="s">
        <v>637</v>
      </c>
    </row>
    <row r="304" spans="1:7">
      <c r="A304">
        <v>303</v>
      </c>
      <c r="B304" t="s">
        <v>8</v>
      </c>
      <c r="C304" t="s">
        <v>9</v>
      </c>
      <c r="D304" t="s">
        <v>10</v>
      </c>
      <c r="E304">
        <f>"083132    "</f>
        <v>0</v>
      </c>
      <c r="F304" t="s">
        <v>638</v>
      </c>
      <c r="G304" t="s">
        <v>639</v>
      </c>
    </row>
    <row r="305" spans="1:8">
      <c r="A305">
        <v>304</v>
      </c>
      <c r="B305" t="s">
        <v>8</v>
      </c>
      <c r="C305" t="s">
        <v>9</v>
      </c>
      <c r="D305" t="s">
        <v>10</v>
      </c>
      <c r="E305">
        <f>"0832      "</f>
        <v>0</v>
      </c>
      <c r="F305" t="s">
        <v>640</v>
      </c>
      <c r="G305" t="s">
        <v>641</v>
      </c>
    </row>
    <row r="306" spans="1:8">
      <c r="A306">
        <v>305</v>
      </c>
      <c r="B306" t="s">
        <v>8</v>
      </c>
      <c r="C306" t="s">
        <v>9</v>
      </c>
      <c r="D306" t="s">
        <v>10</v>
      </c>
      <c r="E306">
        <f>"08321     "</f>
        <v>0</v>
      </c>
      <c r="F306" t="s">
        <v>642</v>
      </c>
      <c r="G306" t="s">
        <v>643</v>
      </c>
    </row>
    <row r="307" spans="1:8">
      <c r="A307">
        <v>306</v>
      </c>
      <c r="B307" t="s">
        <v>8</v>
      </c>
      <c r="C307" t="s">
        <v>9</v>
      </c>
      <c r="D307" t="s">
        <v>10</v>
      </c>
      <c r="E307">
        <f>"083211    "</f>
        <v>0</v>
      </c>
      <c r="F307" t="s">
        <v>644</v>
      </c>
      <c r="G307" t="s">
        <v>645</v>
      </c>
    </row>
    <row r="308" spans="1:8">
      <c r="A308">
        <v>307</v>
      </c>
      <c r="B308" t="s">
        <v>8</v>
      </c>
      <c r="C308" t="s">
        <v>9</v>
      </c>
      <c r="D308" t="s">
        <v>10</v>
      </c>
      <c r="E308">
        <f>"083212    "</f>
        <v>0</v>
      </c>
      <c r="F308" t="s">
        <v>646</v>
      </c>
      <c r="G308" t="s">
        <v>647</v>
      </c>
    </row>
    <row r="309" spans="1:8">
      <c r="A309">
        <v>308</v>
      </c>
      <c r="B309" t="s">
        <v>8</v>
      </c>
      <c r="C309" t="s">
        <v>9</v>
      </c>
      <c r="D309" t="s">
        <v>10</v>
      </c>
      <c r="E309">
        <f>"08322     "</f>
        <v>0</v>
      </c>
      <c r="F309" t="s">
        <v>291</v>
      </c>
      <c r="G309" t="s">
        <v>292</v>
      </c>
    </row>
    <row r="310" spans="1:8">
      <c r="A310">
        <v>309</v>
      </c>
      <c r="B310" t="s">
        <v>8</v>
      </c>
      <c r="C310" t="s">
        <v>9</v>
      </c>
      <c r="D310" t="s">
        <v>10</v>
      </c>
      <c r="E310">
        <f>"083221    "</f>
        <v>0</v>
      </c>
      <c r="F310" t="s">
        <v>648</v>
      </c>
      <c r="G310" t="s">
        <v>649</v>
      </c>
    </row>
    <row r="311" spans="1:8">
      <c r="A311">
        <v>310</v>
      </c>
      <c r="B311" t="s">
        <v>8</v>
      </c>
      <c r="C311" t="s">
        <v>9</v>
      </c>
      <c r="D311" t="s">
        <v>10</v>
      </c>
      <c r="E311">
        <f>"083222    "</f>
        <v>0</v>
      </c>
      <c r="F311" t="s">
        <v>650</v>
      </c>
      <c r="G311" t="s">
        <v>651</v>
      </c>
    </row>
    <row r="312" spans="1:8">
      <c r="A312">
        <v>311</v>
      </c>
      <c r="B312" t="s">
        <v>8</v>
      </c>
      <c r="C312" t="s">
        <v>9</v>
      </c>
      <c r="D312" t="s">
        <v>10</v>
      </c>
      <c r="E312">
        <f>"09        "</f>
        <v>0</v>
      </c>
      <c r="F312" t="s">
        <v>652</v>
      </c>
      <c r="G312" t="s">
        <v>653</v>
      </c>
      <c r="H312" t="s">
        <v>654</v>
      </c>
    </row>
    <row r="313" spans="1:8">
      <c r="A313">
        <v>312</v>
      </c>
      <c r="B313" t="s">
        <v>8</v>
      </c>
      <c r="C313" t="s">
        <v>9</v>
      </c>
      <c r="D313" t="s">
        <v>10</v>
      </c>
      <c r="E313">
        <f>"091       "</f>
        <v>0</v>
      </c>
      <c r="F313" t="s">
        <v>655</v>
      </c>
      <c r="G313" t="s">
        <v>656</v>
      </c>
      <c r="H313" t="s">
        <v>657</v>
      </c>
    </row>
    <row r="314" spans="1:8">
      <c r="A314">
        <v>313</v>
      </c>
      <c r="B314" t="s">
        <v>8</v>
      </c>
      <c r="C314" t="s">
        <v>9</v>
      </c>
      <c r="D314" t="s">
        <v>10</v>
      </c>
      <c r="E314">
        <f>"09101     "</f>
        <v>0</v>
      </c>
      <c r="F314" t="s">
        <v>658</v>
      </c>
      <c r="G314" t="s">
        <v>659</v>
      </c>
    </row>
    <row r="315" spans="1:8">
      <c r="A315">
        <v>314</v>
      </c>
      <c r="B315" t="s">
        <v>8</v>
      </c>
      <c r="C315" t="s">
        <v>9</v>
      </c>
      <c r="D315" t="s">
        <v>10</v>
      </c>
      <c r="E315">
        <f>"091011    "</f>
        <v>0</v>
      </c>
      <c r="F315" t="s">
        <v>660</v>
      </c>
      <c r="G315" t="s">
        <v>661</v>
      </c>
    </row>
    <row r="316" spans="1:8">
      <c r="A316">
        <v>315</v>
      </c>
      <c r="B316" t="s">
        <v>8</v>
      </c>
      <c r="C316" t="s">
        <v>9</v>
      </c>
      <c r="D316" t="s">
        <v>10</v>
      </c>
      <c r="E316">
        <f>"09102     "</f>
        <v>0</v>
      </c>
      <c r="F316" t="s">
        <v>662</v>
      </c>
      <c r="G316" t="s">
        <v>663</v>
      </c>
    </row>
    <row r="317" spans="1:8">
      <c r="A317">
        <v>316</v>
      </c>
      <c r="B317" t="s">
        <v>8</v>
      </c>
      <c r="C317" t="s">
        <v>9</v>
      </c>
      <c r="D317" t="s">
        <v>10</v>
      </c>
      <c r="E317">
        <f>"091021    "</f>
        <v>0</v>
      </c>
      <c r="F317" t="s">
        <v>664</v>
      </c>
      <c r="G317" t="s">
        <v>665</v>
      </c>
    </row>
    <row r="318" spans="1:8">
      <c r="A318">
        <v>317</v>
      </c>
      <c r="B318" t="s">
        <v>8</v>
      </c>
      <c r="C318" t="s">
        <v>9</v>
      </c>
      <c r="D318" t="s">
        <v>10</v>
      </c>
      <c r="E318">
        <f>"091022    "</f>
        <v>0</v>
      </c>
      <c r="F318" t="s">
        <v>666</v>
      </c>
      <c r="G318" t="s">
        <v>667</v>
      </c>
    </row>
    <row r="319" spans="1:8">
      <c r="A319">
        <v>318</v>
      </c>
      <c r="B319" t="s">
        <v>8</v>
      </c>
      <c r="C319" t="s">
        <v>9</v>
      </c>
      <c r="D319" t="s">
        <v>10</v>
      </c>
      <c r="E319">
        <f>"092       "</f>
        <v>0</v>
      </c>
      <c r="F319" t="s">
        <v>668</v>
      </c>
      <c r="G319" t="s">
        <v>669</v>
      </c>
      <c r="H319" t="s">
        <v>670</v>
      </c>
    </row>
    <row r="320" spans="1:8">
      <c r="A320">
        <v>319</v>
      </c>
      <c r="B320" t="s">
        <v>8</v>
      </c>
      <c r="C320" t="s">
        <v>9</v>
      </c>
      <c r="D320" t="s">
        <v>10</v>
      </c>
      <c r="E320">
        <f>"09201     "</f>
        <v>0</v>
      </c>
      <c r="F320" t="s">
        <v>671</v>
      </c>
      <c r="G320" t="s">
        <v>672</v>
      </c>
    </row>
    <row r="321" spans="1:8">
      <c r="A321">
        <v>320</v>
      </c>
      <c r="B321" t="s">
        <v>8</v>
      </c>
      <c r="C321" t="s">
        <v>9</v>
      </c>
      <c r="D321" t="s">
        <v>10</v>
      </c>
      <c r="E321">
        <f>"092011    "</f>
        <v>0</v>
      </c>
      <c r="F321" t="s">
        <v>673</v>
      </c>
      <c r="G321" t="s">
        <v>674</v>
      </c>
    </row>
    <row r="322" spans="1:8">
      <c r="A322">
        <v>321</v>
      </c>
      <c r="B322" t="s">
        <v>8</v>
      </c>
      <c r="C322" t="s">
        <v>9</v>
      </c>
      <c r="D322" t="s">
        <v>10</v>
      </c>
      <c r="E322">
        <f>"092012    "</f>
        <v>0</v>
      </c>
      <c r="F322" t="s">
        <v>675</v>
      </c>
      <c r="G322" t="s">
        <v>676</v>
      </c>
    </row>
    <row r="323" spans="1:8">
      <c r="A323">
        <v>322</v>
      </c>
      <c r="B323" t="s">
        <v>8</v>
      </c>
      <c r="C323" t="s">
        <v>9</v>
      </c>
      <c r="D323" t="s">
        <v>10</v>
      </c>
      <c r="E323">
        <f>"09202     "</f>
        <v>0</v>
      </c>
      <c r="F323" t="s">
        <v>677</v>
      </c>
      <c r="G323" t="s">
        <v>678</v>
      </c>
    </row>
    <row r="324" spans="1:8">
      <c r="A324">
        <v>323</v>
      </c>
      <c r="B324" t="s">
        <v>8</v>
      </c>
      <c r="C324" t="s">
        <v>9</v>
      </c>
      <c r="D324" t="s">
        <v>10</v>
      </c>
      <c r="E324">
        <f>"092021    "</f>
        <v>0</v>
      </c>
      <c r="F324" t="s">
        <v>679</v>
      </c>
      <c r="G324" t="s">
        <v>680</v>
      </c>
    </row>
    <row r="325" spans="1:8">
      <c r="A325">
        <v>324</v>
      </c>
      <c r="B325" t="s">
        <v>8</v>
      </c>
      <c r="C325" t="s">
        <v>9</v>
      </c>
      <c r="D325" t="s">
        <v>10</v>
      </c>
      <c r="E325">
        <f>"093       "</f>
        <v>0</v>
      </c>
      <c r="F325" t="s">
        <v>681</v>
      </c>
      <c r="G325" t="s">
        <v>682</v>
      </c>
      <c r="H325" t="s">
        <v>683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2026-06-24T13:56:59Z</dcterms:created>
  <dcterms:modified xsi:type="dcterms:W3CDTF">2026-06-24T13:56:59Z</dcterms:modified>
</cp:coreProperties>
</file>