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<sst xmlns="http://schemas.openxmlformats.org/spreadsheetml/2006/main" count="320" uniqueCount="118">
  <si>
    <t>_id</t>
  </si>
  <si>
    <t>SOZIETATEA_EU/SOCIEDAD_EU</t>
  </si>
  <si>
    <t>SOZIETATEA_CAS/SOCIEDAD_CAS</t>
  </si>
  <si>
    <t>EKITALDIA/EJERCICIO</t>
  </si>
  <si>
    <t>KODEA/MUNICIPIO</t>
  </si>
  <si>
    <t>UDALERRIA/MUNICIPIO</t>
  </si>
  <si>
    <t>ONDASUN_KOPURUA(EZ_SALBUETSIAK)/NUMERO_BIENES(NO_EXENTOS)</t>
  </si>
  <si>
    <t>ONDASUN_KOPURUA(SALBUETSIAK)/NUMERO_BIENES(EXENTOS)</t>
  </si>
  <si>
    <t>ONDASUN_KOPURUA(HIRI_ONDASUNA)/NUMERO_BIENES(BIENES_URBANOS)</t>
  </si>
  <si>
    <t>ZERGA_OINARRIA(KB)/BASE_IMPONIBLE(VC)</t>
  </si>
  <si>
    <t>ZERGA_OINARRIA_ORDAINAGIRIKO/BASE_IMPONIBLE_POR_INMUEBLE</t>
  </si>
  <si>
    <t>KUOTA-ZERGA/CUOTA_TRIBUTARIA</t>
  </si>
  <si>
    <t>TRIBUTU_ZORRA/DEUDA_TRIBUTARIA</t>
  </si>
  <si>
    <t>ORDAINAGIRIKO_TRIBUTU_ZORRA/DEUDA_TRIBUTARIA_POR_INMUEBLE</t>
  </si>
  <si>
    <t>BFA</t>
  </si>
  <si>
    <t>DFB</t>
  </si>
  <si>
    <t>ABADIÑO</t>
  </si>
  <si>
    <t>ABANTO ZIERBENA/ABANTO Y CIERVANA</t>
  </si>
  <si>
    <t>AMOREBIETA-ETXANO</t>
  </si>
  <si>
    <t>AMOROTO</t>
  </si>
  <si>
    <t>ARAKALDO</t>
  </si>
  <si>
    <t>ARANTZAZU</t>
  </si>
  <si>
    <t>MUNITIBAR-ARBATZEGI GERRIKAITZ</t>
  </si>
  <si>
    <t>ARTZENTALES</t>
  </si>
  <si>
    <t>ARRANKUDIAGA-ZOLLO</t>
  </si>
  <si>
    <t>ARRIETA</t>
  </si>
  <si>
    <t>ARRIGORRIAGA</t>
  </si>
  <si>
    <t>BAKIO</t>
  </si>
  <si>
    <t>BARRIKA</t>
  </si>
  <si>
    <t>BERANGO</t>
  </si>
  <si>
    <t>BERMEO</t>
  </si>
  <si>
    <t>BERRIATUA</t>
  </si>
  <si>
    <t>BERRIZ</t>
  </si>
  <si>
    <t>BUSTURIA</t>
  </si>
  <si>
    <t>KARRANTZA HARANA/VALLE DE CARRANZA</t>
  </si>
  <si>
    <t>ARTEA</t>
  </si>
  <si>
    <t>ZEANURI</t>
  </si>
  <si>
    <t>ZEBERIO</t>
  </si>
  <si>
    <t>DIMA</t>
  </si>
  <si>
    <t>EA</t>
  </si>
  <si>
    <t>ETXEBARRI</t>
  </si>
  <si>
    <t>ETXEBARRIA</t>
  </si>
  <si>
    <t>ELANTXOBE</t>
  </si>
  <si>
    <t>ELORRIO</t>
  </si>
  <si>
    <t>EREÑO</t>
  </si>
  <si>
    <t>ERMUA</t>
  </si>
  <si>
    <t>FRUIZ</t>
  </si>
  <si>
    <t>GALDAKAO</t>
  </si>
  <si>
    <t>GALDAMES</t>
  </si>
  <si>
    <t>GAMIZ-FIKA</t>
  </si>
  <si>
    <t>GARAI</t>
  </si>
  <si>
    <t>GATIKA</t>
  </si>
  <si>
    <t>GAUTEGIZ ARTEAGA</t>
  </si>
  <si>
    <t>GORDEXOLA</t>
  </si>
  <si>
    <t>GORLIZ</t>
  </si>
  <si>
    <t>GUEÑES</t>
  </si>
  <si>
    <t>GERNIKA-LUMO</t>
  </si>
  <si>
    <t>GIZABURUAGA</t>
  </si>
  <si>
    <t>IBARRANGELU</t>
  </si>
  <si>
    <t>ISPASTER</t>
  </si>
  <si>
    <t>IZURTZA</t>
  </si>
  <si>
    <t>LANESTOSA</t>
  </si>
  <si>
    <t>LARRABETZU</t>
  </si>
  <si>
    <t>LAUKIZ</t>
  </si>
  <si>
    <t>LEMOA</t>
  </si>
  <si>
    <t>LEMOIZ</t>
  </si>
  <si>
    <t>LEKEITIO</t>
  </si>
  <si>
    <t>MAÑARIA</t>
  </si>
  <si>
    <t>MARKINA-XEMEIN</t>
  </si>
  <si>
    <t>MARURI-JATABE</t>
  </si>
  <si>
    <t>MENDATA</t>
  </si>
  <si>
    <t>MENDEXA</t>
  </si>
  <si>
    <t>MEÑAKA</t>
  </si>
  <si>
    <t>UGAO-MIRABALLES</t>
  </si>
  <si>
    <t>MORGA</t>
  </si>
  <si>
    <t>MUXIKA</t>
  </si>
  <si>
    <t>MUNDAKA</t>
  </si>
  <si>
    <t>MUNGIA</t>
  </si>
  <si>
    <t>AULESTI</t>
  </si>
  <si>
    <t>MUSKIZ</t>
  </si>
  <si>
    <t>OTXANDIO</t>
  </si>
  <si>
    <t>ONDARROA</t>
  </si>
  <si>
    <t>URDUÑA/ORDUÑA</t>
  </si>
  <si>
    <t>OROZKO</t>
  </si>
  <si>
    <t>SUKARRIETA</t>
  </si>
  <si>
    <t>PLENTZIA</t>
  </si>
  <si>
    <t>ERRIGOITI</t>
  </si>
  <si>
    <t>TRAPAGARAN/VALLE DE TRAPAGA</t>
  </si>
  <si>
    <t>LEZAMA</t>
  </si>
  <si>
    <t>ORTUELLA</t>
  </si>
  <si>
    <t>SESTAO</t>
  </si>
  <si>
    <t>SOPELA</t>
  </si>
  <si>
    <t>SOPUERTA</t>
  </si>
  <si>
    <t>TURTZIOZ/TRUCIOS</t>
  </si>
  <si>
    <t>UBIDE</t>
  </si>
  <si>
    <t>URDULIZ</t>
  </si>
  <si>
    <t>BALMASEDA</t>
  </si>
  <si>
    <t>ATXONDO</t>
  </si>
  <si>
    <t>BEDIA</t>
  </si>
  <si>
    <t>AREATZA</t>
  </si>
  <si>
    <t>IGORRE</t>
  </si>
  <si>
    <t>ZALDIBAR</t>
  </si>
  <si>
    <t>ZALLA</t>
  </si>
  <si>
    <t>ZARATAMO</t>
  </si>
  <si>
    <t>DERIO</t>
  </si>
  <si>
    <t>ERANDIO</t>
  </si>
  <si>
    <t>LOIU</t>
  </si>
  <si>
    <t>SONDIKA</t>
  </si>
  <si>
    <t>ZAMUDIO</t>
  </si>
  <si>
    <t>FORUA</t>
  </si>
  <si>
    <t>KORTEZUBI</t>
  </si>
  <si>
    <t>MURUETA</t>
  </si>
  <si>
    <t>NABARNIZ</t>
  </si>
  <si>
    <t>IURRETA</t>
  </si>
  <si>
    <t>AJANGIZ</t>
  </si>
  <si>
    <t>ALONSOTEGI</t>
  </si>
  <si>
    <t>ARRATZU</t>
  </si>
  <si>
    <t>ZIORTZA-BOLIBAR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</si>
</sst>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N103"/>
  <sheetViews>
    <sheetView tabSelected="1" workbookViewId="0"/>
  </sheetViews>
  <sheetFormatPr defaultRowHeight="15"/>
  <sheetData>
    <row r="1" spans="1:14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</row>
    <row r="2" spans="1:14">
      <c r="A2">
        <v>1</v>
      </c>
      <c r="B2" t="s">
        <v>14</v>
      </c>
      <c r="C2" t="s">
        <v>15</v>
      </c>
      <c r="D2">
        <v>2022</v>
      </c>
      <c r="E2">
        <f>"001"</f>
        <v>0</v>
      </c>
      <c r="F2" t="s">
        <v>16</v>
      </c>
      <c r="G2">
        <v>11551</v>
      </c>
      <c r="H2">
        <v>779</v>
      </c>
      <c r="I2">
        <v>12330</v>
      </c>
      <c r="J2">
        <v>494626571</v>
      </c>
      <c r="K2">
        <v>40116</v>
      </c>
      <c r="L2">
        <v>2180161</v>
      </c>
      <c r="M2">
        <v>2177482</v>
      </c>
      <c r="N2">
        <v>189</v>
      </c>
    </row>
    <row r="3" spans="1:14">
      <c r="A3">
        <v>2</v>
      </c>
      <c r="B3" t="s">
        <v>14</v>
      </c>
      <c r="C3" t="s">
        <v>15</v>
      </c>
      <c r="D3">
        <v>2022</v>
      </c>
      <c r="E3">
        <f>"002"</f>
        <v>0</v>
      </c>
      <c r="F3" t="s">
        <v>17</v>
      </c>
      <c r="G3">
        <v>11997</v>
      </c>
      <c r="H3">
        <v>1003</v>
      </c>
      <c r="I3">
        <v>13000</v>
      </c>
      <c r="J3">
        <v>645430185</v>
      </c>
      <c r="K3">
        <v>49648</v>
      </c>
      <c r="L3">
        <v>1886992</v>
      </c>
      <c r="M3">
        <v>1886399</v>
      </c>
      <c r="N3">
        <v>157</v>
      </c>
    </row>
    <row r="4" spans="1:14">
      <c r="A4">
        <v>3</v>
      </c>
      <c r="B4" t="s">
        <v>14</v>
      </c>
      <c r="C4" t="s">
        <v>15</v>
      </c>
      <c r="D4">
        <v>2022</v>
      </c>
      <c r="E4">
        <f>"003"</f>
        <v>0</v>
      </c>
      <c r="F4" t="s">
        <v>18</v>
      </c>
      <c r="G4">
        <v>26871</v>
      </c>
      <c r="H4">
        <v>1875</v>
      </c>
      <c r="I4">
        <v>28746</v>
      </c>
      <c r="J4">
        <v>1363753563</v>
      </c>
      <c r="K4">
        <v>47442</v>
      </c>
      <c r="L4">
        <v>4497611</v>
      </c>
      <c r="M4">
        <v>4482730</v>
      </c>
      <c r="N4">
        <v>167</v>
      </c>
    </row>
    <row r="5" spans="1:14">
      <c r="A5">
        <v>4</v>
      </c>
      <c r="B5" t="s">
        <v>14</v>
      </c>
      <c r="C5" t="s">
        <v>15</v>
      </c>
      <c r="D5">
        <v>2022</v>
      </c>
      <c r="E5">
        <f>"004"</f>
        <v>0</v>
      </c>
      <c r="F5" t="s">
        <v>19</v>
      </c>
      <c r="G5">
        <v>867</v>
      </c>
      <c r="H5">
        <v>126</v>
      </c>
      <c r="I5">
        <v>993</v>
      </c>
      <c r="J5">
        <v>36206848</v>
      </c>
      <c r="K5">
        <v>36462</v>
      </c>
      <c r="L5">
        <v>30162</v>
      </c>
      <c r="M5">
        <v>28067</v>
      </c>
      <c r="N5">
        <v>32</v>
      </c>
    </row>
    <row r="6" spans="1:14">
      <c r="A6">
        <v>5</v>
      </c>
      <c r="B6" t="s">
        <v>14</v>
      </c>
      <c r="C6" t="s">
        <v>15</v>
      </c>
      <c r="D6">
        <v>2022</v>
      </c>
      <c r="E6">
        <f>"005"</f>
        <v>0</v>
      </c>
      <c r="F6" t="s">
        <v>20</v>
      </c>
      <c r="G6">
        <v>275</v>
      </c>
      <c r="H6">
        <v>98</v>
      </c>
      <c r="I6">
        <v>373</v>
      </c>
      <c r="J6">
        <v>22909958</v>
      </c>
      <c r="K6">
        <v>61421</v>
      </c>
      <c r="L6">
        <v>106808</v>
      </c>
      <c r="M6">
        <v>106646</v>
      </c>
      <c r="N6">
        <v>388</v>
      </c>
    </row>
    <row r="7" spans="1:14">
      <c r="A7">
        <v>6</v>
      </c>
      <c r="B7" t="s">
        <v>14</v>
      </c>
      <c r="C7" t="s">
        <v>15</v>
      </c>
      <c r="D7">
        <v>2022</v>
      </c>
      <c r="E7">
        <f>"006"</f>
        <v>0</v>
      </c>
      <c r="F7" t="s">
        <v>21</v>
      </c>
      <c r="G7">
        <v>665</v>
      </c>
      <c r="H7">
        <v>73</v>
      </c>
      <c r="I7">
        <v>738</v>
      </c>
      <c r="J7">
        <v>23671980</v>
      </c>
      <c r="K7">
        <v>32076</v>
      </c>
      <c r="L7">
        <v>38189</v>
      </c>
      <c r="M7">
        <v>38189</v>
      </c>
      <c r="N7">
        <v>57</v>
      </c>
    </row>
    <row r="8" spans="1:14">
      <c r="A8">
        <v>7</v>
      </c>
      <c r="B8" t="s">
        <v>14</v>
      </c>
      <c r="C8" t="s">
        <v>15</v>
      </c>
      <c r="D8">
        <v>2022</v>
      </c>
      <c r="E8">
        <f>"007"</f>
        <v>0</v>
      </c>
      <c r="F8" t="s">
        <v>22</v>
      </c>
      <c r="G8">
        <v>1375</v>
      </c>
      <c r="H8">
        <v>143</v>
      </c>
      <c r="I8">
        <v>1518</v>
      </c>
      <c r="J8">
        <v>49258257</v>
      </c>
      <c r="K8">
        <v>32449</v>
      </c>
      <c r="L8">
        <v>56437</v>
      </c>
      <c r="M8">
        <v>56342</v>
      </c>
      <c r="N8">
        <v>41</v>
      </c>
    </row>
    <row r="9" spans="1:14">
      <c r="A9">
        <v>8</v>
      </c>
      <c r="B9" t="s">
        <v>14</v>
      </c>
      <c r="C9" t="s">
        <v>15</v>
      </c>
      <c r="D9">
        <v>2022</v>
      </c>
      <c r="E9">
        <f>"008"</f>
        <v>0</v>
      </c>
      <c r="F9" t="s">
        <v>23</v>
      </c>
      <c r="G9">
        <v>1384</v>
      </c>
      <c r="H9">
        <v>237</v>
      </c>
      <c r="I9">
        <v>1621</v>
      </c>
      <c r="J9">
        <v>39560177</v>
      </c>
      <c r="K9">
        <v>24405</v>
      </c>
      <c r="L9">
        <v>18390</v>
      </c>
      <c r="M9">
        <v>18390</v>
      </c>
      <c r="N9">
        <v>13</v>
      </c>
    </row>
    <row r="10" spans="1:14">
      <c r="A10">
        <v>9</v>
      </c>
      <c r="B10" t="s">
        <v>14</v>
      </c>
      <c r="C10" t="s">
        <v>15</v>
      </c>
      <c r="D10">
        <v>2022</v>
      </c>
      <c r="E10">
        <f>"009"</f>
        <v>0</v>
      </c>
      <c r="F10" t="s">
        <v>24</v>
      </c>
      <c r="G10">
        <v>2068</v>
      </c>
      <c r="H10">
        <v>138</v>
      </c>
      <c r="I10">
        <v>2206</v>
      </c>
      <c r="J10">
        <v>117043180</v>
      </c>
      <c r="K10">
        <v>53057</v>
      </c>
      <c r="L10">
        <v>420593</v>
      </c>
      <c r="M10">
        <v>419322</v>
      </c>
      <c r="N10">
        <v>203</v>
      </c>
    </row>
    <row r="11" spans="1:14">
      <c r="A11">
        <v>10</v>
      </c>
      <c r="B11" t="s">
        <v>14</v>
      </c>
      <c r="C11" t="s">
        <v>15</v>
      </c>
      <c r="D11">
        <v>2022</v>
      </c>
      <c r="E11">
        <f>"010"</f>
        <v>0</v>
      </c>
      <c r="F11" t="s">
        <v>25</v>
      </c>
      <c r="G11">
        <v>1542</v>
      </c>
      <c r="H11">
        <v>182</v>
      </c>
      <c r="I11">
        <v>1724</v>
      </c>
      <c r="J11">
        <v>53903281</v>
      </c>
      <c r="K11">
        <v>31266</v>
      </c>
      <c r="L11">
        <v>35653</v>
      </c>
      <c r="M11">
        <v>39415</v>
      </c>
      <c r="N11">
        <v>26</v>
      </c>
    </row>
    <row r="12" spans="1:14">
      <c r="A12">
        <v>11</v>
      </c>
      <c r="B12" t="s">
        <v>14</v>
      </c>
      <c r="C12" t="s">
        <v>15</v>
      </c>
      <c r="D12">
        <v>2022</v>
      </c>
      <c r="E12">
        <f>"011"</f>
        <v>0</v>
      </c>
      <c r="F12" t="s">
        <v>26</v>
      </c>
      <c r="G12">
        <v>14571</v>
      </c>
      <c r="H12">
        <v>944</v>
      </c>
      <c r="I12">
        <v>15515</v>
      </c>
      <c r="J12">
        <v>662889655</v>
      </c>
      <c r="K12">
        <v>42726</v>
      </c>
      <c r="L12">
        <v>1970056</v>
      </c>
      <c r="M12">
        <v>1968880</v>
      </c>
      <c r="N12">
        <v>135</v>
      </c>
    </row>
    <row r="13" spans="1:14">
      <c r="A13">
        <v>12</v>
      </c>
      <c r="B13" t="s">
        <v>14</v>
      </c>
      <c r="C13" t="s">
        <v>15</v>
      </c>
      <c r="D13">
        <v>2022</v>
      </c>
      <c r="E13">
        <f>"012"</f>
        <v>0</v>
      </c>
      <c r="F13" t="s">
        <v>27</v>
      </c>
      <c r="G13">
        <v>8506</v>
      </c>
      <c r="H13">
        <v>514</v>
      </c>
      <c r="I13">
        <v>9020</v>
      </c>
      <c r="J13">
        <v>444580329</v>
      </c>
      <c r="K13">
        <v>49288</v>
      </c>
      <c r="L13">
        <v>750262</v>
      </c>
      <c r="M13">
        <v>891853</v>
      </c>
      <c r="N13">
        <v>105</v>
      </c>
    </row>
    <row r="14" spans="1:14">
      <c r="A14">
        <v>13</v>
      </c>
      <c r="B14" t="s">
        <v>14</v>
      </c>
      <c r="C14" t="s">
        <v>15</v>
      </c>
      <c r="D14">
        <v>2022</v>
      </c>
      <c r="E14">
        <f>"014"</f>
        <v>0</v>
      </c>
      <c r="F14" t="s">
        <v>28</v>
      </c>
      <c r="G14">
        <v>2546</v>
      </c>
      <c r="H14">
        <v>221</v>
      </c>
      <c r="I14">
        <v>2767</v>
      </c>
      <c r="J14">
        <v>137491273</v>
      </c>
      <c r="K14">
        <v>49690</v>
      </c>
      <c r="L14">
        <v>233100</v>
      </c>
      <c r="M14">
        <v>233100</v>
      </c>
      <c r="N14">
        <v>92</v>
      </c>
    </row>
    <row r="15" spans="1:14">
      <c r="A15">
        <v>14</v>
      </c>
      <c r="B15" t="s">
        <v>14</v>
      </c>
      <c r="C15" t="s">
        <v>15</v>
      </c>
      <c r="D15">
        <v>2022</v>
      </c>
      <c r="E15">
        <f>"016"</f>
        <v>0</v>
      </c>
      <c r="F15" t="s">
        <v>29</v>
      </c>
      <c r="G15">
        <v>8904</v>
      </c>
      <c r="H15">
        <v>625</v>
      </c>
      <c r="I15">
        <v>9529</v>
      </c>
      <c r="J15">
        <v>551321385</v>
      </c>
      <c r="K15">
        <v>57857</v>
      </c>
      <c r="L15">
        <v>1086924</v>
      </c>
      <c r="M15">
        <v>1052751</v>
      </c>
      <c r="N15">
        <v>118</v>
      </c>
    </row>
    <row r="16" spans="1:14">
      <c r="A16">
        <v>15</v>
      </c>
      <c r="B16" t="s">
        <v>14</v>
      </c>
      <c r="C16" t="s">
        <v>15</v>
      </c>
      <c r="D16">
        <v>2022</v>
      </c>
      <c r="E16">
        <f>"017"</f>
        <v>0</v>
      </c>
      <c r="F16" t="s">
        <v>30</v>
      </c>
      <c r="G16">
        <v>24048</v>
      </c>
      <c r="H16">
        <v>1191</v>
      </c>
      <c r="I16">
        <v>25239</v>
      </c>
      <c r="J16">
        <v>1021120518</v>
      </c>
      <c r="K16">
        <v>40458</v>
      </c>
      <c r="L16">
        <v>3188675</v>
      </c>
      <c r="M16">
        <v>3177842</v>
      </c>
      <c r="N16">
        <v>132</v>
      </c>
    </row>
    <row r="17" spans="1:14">
      <c r="A17">
        <v>16</v>
      </c>
      <c r="B17" t="s">
        <v>14</v>
      </c>
      <c r="C17" t="s">
        <v>15</v>
      </c>
      <c r="D17">
        <v>2022</v>
      </c>
      <c r="E17">
        <f>"018"</f>
        <v>0</v>
      </c>
      <c r="F17" t="s">
        <v>31</v>
      </c>
      <c r="G17">
        <v>2030</v>
      </c>
      <c r="H17">
        <v>169</v>
      </c>
      <c r="I17">
        <v>2199</v>
      </c>
      <c r="J17">
        <v>86814964</v>
      </c>
      <c r="K17">
        <v>39479</v>
      </c>
      <c r="L17">
        <v>147906</v>
      </c>
      <c r="M17">
        <v>147906</v>
      </c>
      <c r="N17">
        <v>73</v>
      </c>
    </row>
    <row r="18" spans="1:14">
      <c r="A18">
        <v>17</v>
      </c>
      <c r="B18" t="s">
        <v>14</v>
      </c>
      <c r="C18" t="s">
        <v>15</v>
      </c>
      <c r="D18">
        <v>2022</v>
      </c>
      <c r="E18">
        <f>"019"</f>
        <v>0</v>
      </c>
      <c r="F18" t="s">
        <v>32</v>
      </c>
      <c r="G18">
        <v>6927</v>
      </c>
      <c r="H18">
        <v>555</v>
      </c>
      <c r="I18">
        <v>7481</v>
      </c>
      <c r="J18">
        <v>317721107</v>
      </c>
      <c r="K18">
        <v>42470</v>
      </c>
      <c r="L18">
        <v>562975</v>
      </c>
      <c r="M18">
        <v>562647</v>
      </c>
      <c r="N18">
        <v>81</v>
      </c>
    </row>
    <row r="19" spans="1:14">
      <c r="A19">
        <v>18</v>
      </c>
      <c r="B19" t="s">
        <v>14</v>
      </c>
      <c r="C19" t="s">
        <v>15</v>
      </c>
      <c r="D19">
        <v>2022</v>
      </c>
      <c r="E19">
        <f>"021"</f>
        <v>0</v>
      </c>
      <c r="F19" t="s">
        <v>33</v>
      </c>
      <c r="G19">
        <v>3867</v>
      </c>
      <c r="H19">
        <v>542</v>
      </c>
      <c r="I19">
        <v>4409</v>
      </c>
      <c r="J19">
        <v>164452749</v>
      </c>
      <c r="K19">
        <v>37299</v>
      </c>
      <c r="L19">
        <v>172008</v>
      </c>
      <c r="M19">
        <v>172008</v>
      </c>
      <c r="N19">
        <v>44</v>
      </c>
    </row>
    <row r="20" spans="1:14">
      <c r="A20">
        <v>19</v>
      </c>
      <c r="B20" t="s">
        <v>14</v>
      </c>
      <c r="C20" t="s">
        <v>15</v>
      </c>
      <c r="D20">
        <v>2022</v>
      </c>
      <c r="E20">
        <f>"022"</f>
        <v>0</v>
      </c>
      <c r="F20" t="s">
        <v>34</v>
      </c>
      <c r="G20">
        <v>6543</v>
      </c>
      <c r="H20">
        <v>518</v>
      </c>
      <c r="I20">
        <v>7061</v>
      </c>
      <c r="J20">
        <v>182588942</v>
      </c>
      <c r="K20">
        <v>25859</v>
      </c>
      <c r="L20">
        <v>360922</v>
      </c>
      <c r="M20">
        <v>360753</v>
      </c>
      <c r="N20">
        <v>55</v>
      </c>
    </row>
    <row r="21" spans="1:14">
      <c r="A21">
        <v>20</v>
      </c>
      <c r="B21" t="s">
        <v>14</v>
      </c>
      <c r="C21" t="s">
        <v>15</v>
      </c>
      <c r="D21">
        <v>2022</v>
      </c>
      <c r="E21">
        <f>"023"</f>
        <v>0</v>
      </c>
      <c r="F21" t="s">
        <v>35</v>
      </c>
      <c r="G21">
        <v>1579</v>
      </c>
      <c r="H21">
        <v>122</v>
      </c>
      <c r="I21">
        <v>1701</v>
      </c>
      <c r="J21">
        <v>68762201</v>
      </c>
      <c r="K21">
        <v>40425</v>
      </c>
      <c r="L21">
        <v>141913</v>
      </c>
      <c r="M21">
        <v>141913</v>
      </c>
      <c r="N21">
        <v>90</v>
      </c>
    </row>
    <row r="22" spans="1:14">
      <c r="A22">
        <v>21</v>
      </c>
      <c r="B22" t="s">
        <v>14</v>
      </c>
      <c r="C22" t="s">
        <v>15</v>
      </c>
      <c r="D22">
        <v>2022</v>
      </c>
      <c r="E22">
        <f>"024"</f>
        <v>0</v>
      </c>
      <c r="F22" t="s">
        <v>36</v>
      </c>
      <c r="G22">
        <v>2792</v>
      </c>
      <c r="H22">
        <v>407</v>
      </c>
      <c r="I22">
        <v>3199</v>
      </c>
      <c r="J22">
        <v>108952630</v>
      </c>
      <c r="K22">
        <v>34058</v>
      </c>
      <c r="L22">
        <v>88885</v>
      </c>
      <c r="M22">
        <v>88885</v>
      </c>
      <c r="N22">
        <v>32</v>
      </c>
    </row>
    <row r="23" spans="1:14">
      <c r="A23">
        <v>22</v>
      </c>
      <c r="B23" t="s">
        <v>14</v>
      </c>
      <c r="C23" t="s">
        <v>15</v>
      </c>
      <c r="D23">
        <v>2022</v>
      </c>
      <c r="E23">
        <f>"025"</f>
        <v>0</v>
      </c>
      <c r="F23" t="s">
        <v>37</v>
      </c>
      <c r="G23">
        <v>2350</v>
      </c>
      <c r="H23">
        <v>162</v>
      </c>
      <c r="I23">
        <v>2512</v>
      </c>
      <c r="J23">
        <v>81460715</v>
      </c>
      <c r="K23">
        <v>32429</v>
      </c>
      <c r="L23">
        <v>94418</v>
      </c>
      <c r="M23">
        <v>94418</v>
      </c>
      <c r="N23">
        <v>40</v>
      </c>
    </row>
    <row r="24" spans="1:14">
      <c r="A24">
        <v>23</v>
      </c>
      <c r="B24" t="s">
        <v>14</v>
      </c>
      <c r="C24" t="s">
        <v>15</v>
      </c>
      <c r="D24">
        <v>2022</v>
      </c>
      <c r="E24">
        <f>"026"</f>
        <v>0</v>
      </c>
      <c r="F24" t="s">
        <v>38</v>
      </c>
      <c r="G24">
        <v>2962</v>
      </c>
      <c r="H24">
        <v>541</v>
      </c>
      <c r="I24">
        <v>3503</v>
      </c>
      <c r="J24">
        <v>122004064</v>
      </c>
      <c r="K24">
        <v>34828</v>
      </c>
      <c r="L24">
        <v>109593</v>
      </c>
      <c r="M24">
        <v>109593</v>
      </c>
      <c r="N24">
        <v>37</v>
      </c>
    </row>
    <row r="25" spans="1:14">
      <c r="A25">
        <v>24</v>
      </c>
      <c r="B25" t="s">
        <v>14</v>
      </c>
      <c r="C25" t="s">
        <v>15</v>
      </c>
      <c r="D25">
        <v>2022</v>
      </c>
      <c r="E25">
        <f>"028"</f>
        <v>0</v>
      </c>
      <c r="F25" t="s">
        <v>39</v>
      </c>
      <c r="G25">
        <v>2296</v>
      </c>
      <c r="H25">
        <v>426</v>
      </c>
      <c r="I25">
        <v>2722</v>
      </c>
      <c r="J25">
        <v>94229255</v>
      </c>
      <c r="K25">
        <v>34618</v>
      </c>
      <c r="L25">
        <v>77121</v>
      </c>
      <c r="M25">
        <v>87344</v>
      </c>
      <c r="N25">
        <v>38</v>
      </c>
    </row>
    <row r="26" spans="1:14">
      <c r="A26">
        <v>25</v>
      </c>
      <c r="B26" t="s">
        <v>14</v>
      </c>
      <c r="C26" t="s">
        <v>15</v>
      </c>
      <c r="D26">
        <v>2022</v>
      </c>
      <c r="E26">
        <f>"029"</f>
        <v>0</v>
      </c>
      <c r="F26" t="s">
        <v>40</v>
      </c>
      <c r="G26">
        <v>14261</v>
      </c>
      <c r="H26">
        <v>1515</v>
      </c>
      <c r="I26">
        <v>15776</v>
      </c>
      <c r="J26">
        <v>601700935</v>
      </c>
      <c r="K26">
        <v>38140</v>
      </c>
      <c r="L26">
        <v>1645150</v>
      </c>
      <c r="M26">
        <v>1643920</v>
      </c>
      <c r="N26">
        <v>115</v>
      </c>
    </row>
    <row r="27" spans="1:14">
      <c r="A27">
        <v>26</v>
      </c>
      <c r="B27" t="s">
        <v>14</v>
      </c>
      <c r="C27" t="s">
        <v>15</v>
      </c>
      <c r="D27">
        <v>2022</v>
      </c>
      <c r="E27">
        <f>"030"</f>
        <v>0</v>
      </c>
      <c r="F27" t="s">
        <v>41</v>
      </c>
      <c r="G27">
        <v>1558</v>
      </c>
      <c r="H27">
        <v>172</v>
      </c>
      <c r="I27">
        <v>1730</v>
      </c>
      <c r="J27">
        <v>70455399</v>
      </c>
      <c r="K27">
        <v>40726</v>
      </c>
      <c r="L27">
        <v>143217</v>
      </c>
      <c r="M27">
        <v>142537</v>
      </c>
      <c r="N27">
        <v>91</v>
      </c>
    </row>
    <row r="28" spans="1:14">
      <c r="A28">
        <v>27</v>
      </c>
      <c r="B28" t="s">
        <v>14</v>
      </c>
      <c r="C28" t="s">
        <v>15</v>
      </c>
      <c r="D28">
        <v>2022</v>
      </c>
      <c r="E28">
        <f>"031"</f>
        <v>0</v>
      </c>
      <c r="F28" t="s">
        <v>42</v>
      </c>
      <c r="G28">
        <v>800</v>
      </c>
      <c r="H28">
        <v>335</v>
      </c>
      <c r="I28">
        <v>1135</v>
      </c>
      <c r="J28">
        <v>32728990</v>
      </c>
      <c r="K28">
        <v>28836</v>
      </c>
      <c r="L28">
        <v>23514</v>
      </c>
      <c r="M28">
        <v>23514</v>
      </c>
      <c r="N28">
        <v>29</v>
      </c>
    </row>
    <row r="29" spans="1:14">
      <c r="A29">
        <v>28</v>
      </c>
      <c r="B29" t="s">
        <v>14</v>
      </c>
      <c r="C29" t="s">
        <v>15</v>
      </c>
      <c r="D29">
        <v>2022</v>
      </c>
      <c r="E29">
        <f>"032"</f>
        <v>0</v>
      </c>
      <c r="F29" t="s">
        <v>43</v>
      </c>
      <c r="G29">
        <v>9661</v>
      </c>
      <c r="H29">
        <v>559</v>
      </c>
      <c r="I29">
        <v>10220</v>
      </c>
      <c r="J29">
        <v>458975848</v>
      </c>
      <c r="K29">
        <v>44910</v>
      </c>
      <c r="L29">
        <v>1108448</v>
      </c>
      <c r="M29">
        <v>1117162</v>
      </c>
      <c r="N29">
        <v>116</v>
      </c>
    </row>
    <row r="30" spans="1:14">
      <c r="A30">
        <v>29</v>
      </c>
      <c r="B30" t="s">
        <v>14</v>
      </c>
      <c r="C30" t="s">
        <v>15</v>
      </c>
      <c r="D30">
        <v>2022</v>
      </c>
      <c r="E30">
        <f>"033"</f>
        <v>0</v>
      </c>
      <c r="F30" t="s">
        <v>44</v>
      </c>
      <c r="G30">
        <v>859</v>
      </c>
      <c r="H30">
        <v>113</v>
      </c>
      <c r="I30">
        <v>972</v>
      </c>
      <c r="J30">
        <v>28015281</v>
      </c>
      <c r="K30">
        <v>28822</v>
      </c>
      <c r="L30">
        <v>25758</v>
      </c>
      <c r="M30">
        <v>25758</v>
      </c>
      <c r="N30">
        <v>30</v>
      </c>
    </row>
    <row r="31" spans="1:14">
      <c r="A31">
        <v>30</v>
      </c>
      <c r="B31" t="s">
        <v>14</v>
      </c>
      <c r="C31" t="s">
        <v>15</v>
      </c>
      <c r="D31">
        <v>2022</v>
      </c>
      <c r="E31">
        <f>"034"</f>
        <v>0</v>
      </c>
      <c r="F31" t="s">
        <v>45</v>
      </c>
      <c r="G31">
        <v>15107</v>
      </c>
      <c r="H31">
        <v>1507</v>
      </c>
      <c r="I31">
        <v>16613</v>
      </c>
      <c r="J31">
        <v>660507732</v>
      </c>
      <c r="K31">
        <v>39758</v>
      </c>
      <c r="L31">
        <v>2281050</v>
      </c>
      <c r="M31">
        <v>2292550</v>
      </c>
      <c r="N31">
        <v>152</v>
      </c>
    </row>
    <row r="32" spans="1:14">
      <c r="A32">
        <v>31</v>
      </c>
      <c r="B32" t="s">
        <v>14</v>
      </c>
      <c r="C32" t="s">
        <v>15</v>
      </c>
      <c r="D32">
        <v>2022</v>
      </c>
      <c r="E32">
        <f>"035"</f>
        <v>0</v>
      </c>
      <c r="F32" t="s">
        <v>46</v>
      </c>
      <c r="G32">
        <v>1223</v>
      </c>
      <c r="H32">
        <v>137</v>
      </c>
      <c r="I32">
        <v>1360</v>
      </c>
      <c r="J32">
        <v>57020350</v>
      </c>
      <c r="K32">
        <v>41927</v>
      </c>
      <c r="L32">
        <v>55850</v>
      </c>
      <c r="M32">
        <v>55850</v>
      </c>
      <c r="N32">
        <v>46</v>
      </c>
    </row>
    <row r="33" spans="1:14">
      <c r="A33">
        <v>32</v>
      </c>
      <c r="B33" t="s">
        <v>14</v>
      </c>
      <c r="C33" t="s">
        <v>15</v>
      </c>
      <c r="D33">
        <v>2022</v>
      </c>
      <c r="E33">
        <f>"036"</f>
        <v>0</v>
      </c>
      <c r="F33" t="s">
        <v>47</v>
      </c>
      <c r="G33">
        <v>37266</v>
      </c>
      <c r="H33">
        <v>2414</v>
      </c>
      <c r="I33">
        <v>39671</v>
      </c>
      <c r="J33">
        <v>1795047080</v>
      </c>
      <c r="K33">
        <v>45248</v>
      </c>
      <c r="L33">
        <v>6570549</v>
      </c>
      <c r="M33">
        <v>6681240</v>
      </c>
      <c r="N33">
        <v>179</v>
      </c>
    </row>
    <row r="34" spans="1:14">
      <c r="A34">
        <v>33</v>
      </c>
      <c r="B34" t="s">
        <v>14</v>
      </c>
      <c r="C34" t="s">
        <v>15</v>
      </c>
      <c r="D34">
        <v>2022</v>
      </c>
      <c r="E34">
        <f>"037"</f>
        <v>0</v>
      </c>
      <c r="F34" t="s">
        <v>48</v>
      </c>
      <c r="G34">
        <v>1759</v>
      </c>
      <c r="H34">
        <v>341</v>
      </c>
      <c r="I34">
        <v>2100</v>
      </c>
      <c r="J34">
        <v>51045037</v>
      </c>
      <c r="K34">
        <v>24307</v>
      </c>
      <c r="L34">
        <v>63993</v>
      </c>
      <c r="M34">
        <v>63993</v>
      </c>
      <c r="N34">
        <v>36</v>
      </c>
    </row>
    <row r="35" spans="1:14">
      <c r="A35">
        <v>34</v>
      </c>
      <c r="B35" t="s">
        <v>14</v>
      </c>
      <c r="C35" t="s">
        <v>15</v>
      </c>
      <c r="D35">
        <v>2022</v>
      </c>
      <c r="E35">
        <f>"038"</f>
        <v>0</v>
      </c>
      <c r="F35" t="s">
        <v>49</v>
      </c>
      <c r="G35">
        <v>2561</v>
      </c>
      <c r="H35">
        <v>263</v>
      </c>
      <c r="I35">
        <v>2824</v>
      </c>
      <c r="J35">
        <v>125764270</v>
      </c>
      <c r="K35">
        <v>44534</v>
      </c>
      <c r="L35">
        <v>129826</v>
      </c>
      <c r="M35">
        <v>133024</v>
      </c>
      <c r="N35">
        <v>52</v>
      </c>
    </row>
    <row r="36" spans="1:14">
      <c r="A36">
        <v>35</v>
      </c>
      <c r="B36" t="s">
        <v>14</v>
      </c>
      <c r="C36" t="s">
        <v>15</v>
      </c>
      <c r="D36">
        <v>2022</v>
      </c>
      <c r="E36">
        <f>"039"</f>
        <v>0</v>
      </c>
      <c r="F36" t="s">
        <v>50</v>
      </c>
      <c r="G36">
        <v>634</v>
      </c>
      <c r="H36">
        <v>83</v>
      </c>
      <c r="I36">
        <v>717</v>
      </c>
      <c r="J36">
        <v>26066254</v>
      </c>
      <c r="K36">
        <v>36355</v>
      </c>
      <c r="L36">
        <v>16338</v>
      </c>
      <c r="M36">
        <v>16338</v>
      </c>
      <c r="N36">
        <v>26</v>
      </c>
    </row>
    <row r="37" spans="1:14">
      <c r="A37">
        <v>36</v>
      </c>
      <c r="B37" t="s">
        <v>14</v>
      </c>
      <c r="C37" t="s">
        <v>15</v>
      </c>
      <c r="D37">
        <v>2022</v>
      </c>
      <c r="E37">
        <f>"040"</f>
        <v>0</v>
      </c>
      <c r="F37" t="s">
        <v>51</v>
      </c>
      <c r="G37">
        <v>2647</v>
      </c>
      <c r="H37">
        <v>89</v>
      </c>
      <c r="I37">
        <v>2736</v>
      </c>
      <c r="J37">
        <v>132393518</v>
      </c>
      <c r="K37">
        <v>48389</v>
      </c>
      <c r="L37">
        <v>307961</v>
      </c>
      <c r="M37">
        <v>305947</v>
      </c>
      <c r="N37">
        <v>116</v>
      </c>
    </row>
    <row r="38" spans="1:14">
      <c r="A38">
        <v>37</v>
      </c>
      <c r="B38" t="s">
        <v>14</v>
      </c>
      <c r="C38" t="s">
        <v>15</v>
      </c>
      <c r="D38">
        <v>2022</v>
      </c>
      <c r="E38">
        <f>"041"</f>
        <v>0</v>
      </c>
      <c r="F38" t="s">
        <v>52</v>
      </c>
      <c r="G38">
        <v>2155</v>
      </c>
      <c r="H38">
        <v>250</v>
      </c>
      <c r="I38">
        <v>2405</v>
      </c>
      <c r="J38">
        <v>109027307</v>
      </c>
      <c r="K38">
        <v>45334</v>
      </c>
      <c r="L38">
        <v>85361</v>
      </c>
      <c r="M38">
        <v>85361</v>
      </c>
      <c r="N38">
        <v>40</v>
      </c>
    </row>
    <row r="39" spans="1:14">
      <c r="A39">
        <v>38</v>
      </c>
      <c r="B39" t="s">
        <v>14</v>
      </c>
      <c r="C39" t="s">
        <v>15</v>
      </c>
      <c r="D39">
        <v>2022</v>
      </c>
      <c r="E39">
        <f>"042"</f>
        <v>0</v>
      </c>
      <c r="F39" t="s">
        <v>53</v>
      </c>
      <c r="G39">
        <v>2948</v>
      </c>
      <c r="H39">
        <v>306</v>
      </c>
      <c r="I39">
        <v>3254</v>
      </c>
      <c r="J39">
        <v>113482547</v>
      </c>
      <c r="K39">
        <v>34875</v>
      </c>
      <c r="L39">
        <v>172223</v>
      </c>
      <c r="M39">
        <v>176971</v>
      </c>
      <c r="N39">
        <v>60</v>
      </c>
    </row>
    <row r="40" spans="1:14">
      <c r="A40">
        <v>39</v>
      </c>
      <c r="B40" t="s">
        <v>14</v>
      </c>
      <c r="C40" t="s">
        <v>15</v>
      </c>
      <c r="D40">
        <v>2022</v>
      </c>
      <c r="E40">
        <f>"043"</f>
        <v>0</v>
      </c>
      <c r="F40" t="s">
        <v>54</v>
      </c>
      <c r="G40">
        <v>12062</v>
      </c>
      <c r="H40">
        <v>963</v>
      </c>
      <c r="I40">
        <v>13024</v>
      </c>
      <c r="J40">
        <v>653791701</v>
      </c>
      <c r="K40">
        <v>50199</v>
      </c>
      <c r="L40">
        <v>1486272</v>
      </c>
      <c r="M40">
        <v>1551735</v>
      </c>
      <c r="N40">
        <v>129</v>
      </c>
    </row>
    <row r="41" spans="1:14">
      <c r="A41">
        <v>40</v>
      </c>
      <c r="B41" t="s">
        <v>14</v>
      </c>
      <c r="C41" t="s">
        <v>15</v>
      </c>
      <c r="D41">
        <v>2022</v>
      </c>
      <c r="E41">
        <f>"045"</f>
        <v>0</v>
      </c>
      <c r="F41" t="s">
        <v>55</v>
      </c>
      <c r="G41">
        <v>8890</v>
      </c>
      <c r="H41">
        <v>870</v>
      </c>
      <c r="I41">
        <v>9760</v>
      </c>
      <c r="J41">
        <v>353004388</v>
      </c>
      <c r="K41">
        <v>36168</v>
      </c>
      <c r="L41">
        <v>748638</v>
      </c>
      <c r="M41">
        <v>748104</v>
      </c>
      <c r="N41">
        <v>84</v>
      </c>
    </row>
    <row r="42" spans="1:14">
      <c r="A42">
        <v>41</v>
      </c>
      <c r="B42" t="s">
        <v>14</v>
      </c>
      <c r="C42" t="s">
        <v>15</v>
      </c>
      <c r="D42">
        <v>2022</v>
      </c>
      <c r="E42">
        <f>"046"</f>
        <v>0</v>
      </c>
      <c r="F42" t="s">
        <v>56</v>
      </c>
      <c r="G42">
        <v>25084</v>
      </c>
      <c r="H42">
        <v>1649</v>
      </c>
      <c r="I42">
        <v>26733</v>
      </c>
      <c r="J42">
        <v>1079659790</v>
      </c>
      <c r="K42">
        <v>40387</v>
      </c>
      <c r="L42">
        <v>2980595</v>
      </c>
      <c r="M42">
        <v>2980595</v>
      </c>
      <c r="N42">
        <v>119</v>
      </c>
    </row>
    <row r="43" spans="1:14">
      <c r="A43">
        <v>42</v>
      </c>
      <c r="B43" t="s">
        <v>14</v>
      </c>
      <c r="C43" t="s">
        <v>15</v>
      </c>
      <c r="D43">
        <v>2022</v>
      </c>
      <c r="E43">
        <f>"047"</f>
        <v>0</v>
      </c>
      <c r="F43" t="s">
        <v>57</v>
      </c>
      <c r="G43">
        <v>497</v>
      </c>
      <c r="H43">
        <v>70</v>
      </c>
      <c r="I43">
        <v>567</v>
      </c>
      <c r="J43">
        <v>24438903</v>
      </c>
      <c r="K43">
        <v>43102</v>
      </c>
      <c r="L43">
        <v>42834</v>
      </c>
      <c r="M43">
        <v>42834</v>
      </c>
      <c r="N43">
        <v>86</v>
      </c>
    </row>
    <row r="44" spans="1:14">
      <c r="A44">
        <v>43</v>
      </c>
      <c r="B44" t="s">
        <v>14</v>
      </c>
      <c r="C44" t="s">
        <v>15</v>
      </c>
      <c r="D44">
        <v>2022</v>
      </c>
      <c r="E44">
        <f>"048"</f>
        <v>0</v>
      </c>
      <c r="F44" t="s">
        <v>58</v>
      </c>
      <c r="G44">
        <v>2168</v>
      </c>
      <c r="H44">
        <v>315</v>
      </c>
      <c r="I44">
        <v>2483</v>
      </c>
      <c r="J44">
        <v>90064479</v>
      </c>
      <c r="K44">
        <v>36272</v>
      </c>
      <c r="L44">
        <v>77194</v>
      </c>
      <c r="M44">
        <v>77194</v>
      </c>
      <c r="N44">
        <v>36</v>
      </c>
    </row>
    <row r="45" spans="1:14">
      <c r="A45">
        <v>44</v>
      </c>
      <c r="B45" t="s">
        <v>14</v>
      </c>
      <c r="C45" t="s">
        <v>15</v>
      </c>
      <c r="D45">
        <v>2022</v>
      </c>
      <c r="E45">
        <f>"049"</f>
        <v>0</v>
      </c>
      <c r="F45" t="s">
        <v>59</v>
      </c>
      <c r="G45">
        <v>1710</v>
      </c>
      <c r="H45">
        <v>379</v>
      </c>
      <c r="I45">
        <v>2089</v>
      </c>
      <c r="J45">
        <v>60091295</v>
      </c>
      <c r="K45">
        <v>28766</v>
      </c>
      <c r="L45">
        <v>56084</v>
      </c>
      <c r="M45">
        <v>56084</v>
      </c>
      <c r="N45">
        <v>33</v>
      </c>
    </row>
    <row r="46" spans="1:14">
      <c r="A46">
        <v>45</v>
      </c>
      <c r="B46" t="s">
        <v>14</v>
      </c>
      <c r="C46" t="s">
        <v>15</v>
      </c>
      <c r="D46">
        <v>2022</v>
      </c>
      <c r="E46">
        <f>"050"</f>
        <v>0</v>
      </c>
      <c r="F46" t="s">
        <v>60</v>
      </c>
      <c r="G46">
        <v>623</v>
      </c>
      <c r="H46">
        <v>37</v>
      </c>
      <c r="I46">
        <v>660</v>
      </c>
      <c r="J46">
        <v>32708203</v>
      </c>
      <c r="K46">
        <v>49558</v>
      </c>
      <c r="L46">
        <v>93662</v>
      </c>
      <c r="M46">
        <v>93662</v>
      </c>
      <c r="N46">
        <v>150</v>
      </c>
    </row>
    <row r="47" spans="1:14">
      <c r="A47">
        <v>46</v>
      </c>
      <c r="B47" t="s">
        <v>14</v>
      </c>
      <c r="C47" t="s">
        <v>15</v>
      </c>
      <c r="D47">
        <v>2022</v>
      </c>
      <c r="E47">
        <f>"051"</f>
        <v>0</v>
      </c>
      <c r="F47" t="s">
        <v>61</v>
      </c>
      <c r="G47">
        <v>659</v>
      </c>
      <c r="H47">
        <v>66</v>
      </c>
      <c r="I47">
        <v>725</v>
      </c>
      <c r="J47">
        <v>20207133</v>
      </c>
      <c r="K47">
        <v>27872</v>
      </c>
      <c r="L47">
        <v>27679</v>
      </c>
      <c r="M47">
        <v>27679</v>
      </c>
      <c r="N47">
        <v>42</v>
      </c>
    </row>
    <row r="48" spans="1:14">
      <c r="A48">
        <v>47</v>
      </c>
      <c r="B48" t="s">
        <v>14</v>
      </c>
      <c r="C48" t="s">
        <v>15</v>
      </c>
      <c r="D48">
        <v>2022</v>
      </c>
      <c r="E48">
        <f>"052"</f>
        <v>0</v>
      </c>
      <c r="F48" t="s">
        <v>62</v>
      </c>
      <c r="G48">
        <v>3831</v>
      </c>
      <c r="H48">
        <v>248</v>
      </c>
      <c r="I48">
        <v>4079</v>
      </c>
      <c r="J48">
        <v>149905637</v>
      </c>
      <c r="K48">
        <v>36751</v>
      </c>
      <c r="L48">
        <v>318775</v>
      </c>
      <c r="M48">
        <v>319141</v>
      </c>
      <c r="N48">
        <v>83</v>
      </c>
    </row>
    <row r="49" spans="1:14">
      <c r="A49">
        <v>48</v>
      </c>
      <c r="B49" t="s">
        <v>14</v>
      </c>
      <c r="C49" t="s">
        <v>15</v>
      </c>
      <c r="D49">
        <v>2022</v>
      </c>
      <c r="E49">
        <f>"053"</f>
        <v>0</v>
      </c>
      <c r="F49" t="s">
        <v>63</v>
      </c>
      <c r="G49">
        <v>2234</v>
      </c>
      <c r="H49">
        <v>116</v>
      </c>
      <c r="I49">
        <v>2350</v>
      </c>
      <c r="J49">
        <v>114193121</v>
      </c>
      <c r="K49">
        <v>48593</v>
      </c>
      <c r="L49">
        <v>233879</v>
      </c>
      <c r="M49">
        <v>231442</v>
      </c>
      <c r="N49">
        <v>104</v>
      </c>
    </row>
    <row r="50" spans="1:14">
      <c r="A50">
        <v>49</v>
      </c>
      <c r="B50" t="s">
        <v>14</v>
      </c>
      <c r="C50" t="s">
        <v>15</v>
      </c>
      <c r="D50">
        <v>2022</v>
      </c>
      <c r="E50">
        <f>"055"</f>
        <v>0</v>
      </c>
      <c r="F50" t="s">
        <v>64</v>
      </c>
      <c r="G50">
        <v>5412</v>
      </c>
      <c r="H50">
        <v>629</v>
      </c>
      <c r="I50">
        <v>6041</v>
      </c>
      <c r="J50">
        <v>222655276</v>
      </c>
      <c r="K50">
        <v>36857</v>
      </c>
      <c r="L50">
        <v>481729</v>
      </c>
      <c r="M50">
        <v>481277</v>
      </c>
      <c r="N50">
        <v>89</v>
      </c>
    </row>
    <row r="51" spans="1:14">
      <c r="A51">
        <v>50</v>
      </c>
      <c r="B51" t="s">
        <v>14</v>
      </c>
      <c r="C51" t="s">
        <v>15</v>
      </c>
      <c r="D51">
        <v>2022</v>
      </c>
      <c r="E51">
        <f>"056"</f>
        <v>0</v>
      </c>
      <c r="F51" t="s">
        <v>65</v>
      </c>
      <c r="G51">
        <v>2556</v>
      </c>
      <c r="H51">
        <v>235</v>
      </c>
      <c r="I51">
        <v>2791</v>
      </c>
      <c r="J51">
        <v>135677507</v>
      </c>
      <c r="K51">
        <v>48613</v>
      </c>
      <c r="L51">
        <v>293364</v>
      </c>
      <c r="M51">
        <v>293364</v>
      </c>
      <c r="N51">
        <v>115</v>
      </c>
    </row>
    <row r="52" spans="1:14">
      <c r="A52">
        <v>51</v>
      </c>
      <c r="B52" t="s">
        <v>14</v>
      </c>
      <c r="C52" t="s">
        <v>15</v>
      </c>
      <c r="D52">
        <v>2022</v>
      </c>
      <c r="E52">
        <f>"057"</f>
        <v>0</v>
      </c>
      <c r="F52" t="s">
        <v>66</v>
      </c>
      <c r="G52">
        <v>11023</v>
      </c>
      <c r="H52">
        <v>2741</v>
      </c>
      <c r="I52">
        <v>13764</v>
      </c>
      <c r="J52">
        <v>563533533</v>
      </c>
      <c r="K52">
        <v>40943</v>
      </c>
      <c r="L52">
        <v>1060251</v>
      </c>
      <c r="M52">
        <v>1186746</v>
      </c>
      <c r="N52">
        <v>108</v>
      </c>
    </row>
    <row r="53" spans="1:14">
      <c r="A53">
        <v>52</v>
      </c>
      <c r="B53" t="s">
        <v>14</v>
      </c>
      <c r="C53" t="s">
        <v>15</v>
      </c>
      <c r="D53">
        <v>2022</v>
      </c>
      <c r="E53">
        <f>"059"</f>
        <v>0</v>
      </c>
      <c r="F53" t="s">
        <v>67</v>
      </c>
      <c r="G53">
        <v>1015</v>
      </c>
      <c r="H53">
        <v>78</v>
      </c>
      <c r="I53">
        <v>1093</v>
      </c>
      <c r="J53">
        <v>37600452</v>
      </c>
      <c r="K53">
        <v>34401</v>
      </c>
      <c r="L53">
        <v>51824</v>
      </c>
      <c r="M53">
        <v>52765</v>
      </c>
      <c r="N53">
        <v>52</v>
      </c>
    </row>
    <row r="54" spans="1:14">
      <c r="A54">
        <v>53</v>
      </c>
      <c r="B54" t="s">
        <v>14</v>
      </c>
      <c r="C54" t="s">
        <v>15</v>
      </c>
      <c r="D54">
        <v>2022</v>
      </c>
      <c r="E54">
        <f>"060"</f>
        <v>0</v>
      </c>
      <c r="F54" t="s">
        <v>68</v>
      </c>
      <c r="G54">
        <v>7137</v>
      </c>
      <c r="H54">
        <v>1136</v>
      </c>
      <c r="I54">
        <v>8273</v>
      </c>
      <c r="J54">
        <v>314510534</v>
      </c>
      <c r="K54">
        <v>38017</v>
      </c>
      <c r="L54">
        <v>571099</v>
      </c>
      <c r="M54">
        <v>570757</v>
      </c>
      <c r="N54">
        <v>80</v>
      </c>
    </row>
    <row r="55" spans="1:14">
      <c r="A55">
        <v>54</v>
      </c>
      <c r="B55" t="s">
        <v>14</v>
      </c>
      <c r="C55" t="s">
        <v>15</v>
      </c>
      <c r="D55">
        <v>2022</v>
      </c>
      <c r="E55">
        <f>"061"</f>
        <v>0</v>
      </c>
      <c r="F55" t="s">
        <v>69</v>
      </c>
      <c r="G55">
        <v>1804</v>
      </c>
      <c r="H55">
        <v>100</v>
      </c>
      <c r="I55">
        <v>1904</v>
      </c>
      <c r="J55">
        <v>82172935</v>
      </c>
      <c r="K55">
        <v>43158</v>
      </c>
      <c r="L55">
        <v>164322</v>
      </c>
      <c r="M55">
        <v>169212</v>
      </c>
      <c r="N55">
        <v>94</v>
      </c>
    </row>
    <row r="56" spans="1:14">
      <c r="A56">
        <v>55</v>
      </c>
      <c r="B56" t="s">
        <v>14</v>
      </c>
      <c r="C56" t="s">
        <v>15</v>
      </c>
      <c r="D56">
        <v>2022</v>
      </c>
      <c r="E56">
        <f>"062"</f>
        <v>0</v>
      </c>
      <c r="F56" t="s">
        <v>70</v>
      </c>
      <c r="G56">
        <v>1043</v>
      </c>
      <c r="H56">
        <v>133</v>
      </c>
      <c r="I56">
        <v>1176</v>
      </c>
      <c r="J56">
        <v>39226188</v>
      </c>
      <c r="K56">
        <v>33356</v>
      </c>
      <c r="L56">
        <v>25804</v>
      </c>
      <c r="M56">
        <v>25760</v>
      </c>
      <c r="N56">
        <v>25</v>
      </c>
    </row>
    <row r="57" spans="1:14">
      <c r="A57">
        <v>56</v>
      </c>
      <c r="B57" t="s">
        <v>14</v>
      </c>
      <c r="C57" t="s">
        <v>15</v>
      </c>
      <c r="D57">
        <v>2022</v>
      </c>
      <c r="E57">
        <f>"063"</f>
        <v>0</v>
      </c>
      <c r="F57" t="s">
        <v>71</v>
      </c>
      <c r="G57">
        <v>904</v>
      </c>
      <c r="H57">
        <v>160</v>
      </c>
      <c r="I57">
        <v>1064</v>
      </c>
      <c r="J57">
        <v>43833891</v>
      </c>
      <c r="K57">
        <v>41197</v>
      </c>
      <c r="L57">
        <v>29726</v>
      </c>
      <c r="M57">
        <v>29726</v>
      </c>
      <c r="N57">
        <v>33</v>
      </c>
    </row>
    <row r="58" spans="1:14">
      <c r="A58">
        <v>57</v>
      </c>
      <c r="B58" t="s">
        <v>14</v>
      </c>
      <c r="C58" t="s">
        <v>15</v>
      </c>
      <c r="D58">
        <v>2022</v>
      </c>
      <c r="E58">
        <f>"064"</f>
        <v>0</v>
      </c>
      <c r="F58" t="s">
        <v>72</v>
      </c>
      <c r="G58">
        <v>1468</v>
      </c>
      <c r="H58">
        <v>75</v>
      </c>
      <c r="I58">
        <v>1543</v>
      </c>
      <c r="J58">
        <v>58074673</v>
      </c>
      <c r="K58">
        <v>37638</v>
      </c>
      <c r="L58">
        <v>89027</v>
      </c>
      <c r="M58">
        <v>94606</v>
      </c>
      <c r="N58">
        <v>64</v>
      </c>
    </row>
    <row r="59" spans="1:14">
      <c r="A59">
        <v>58</v>
      </c>
      <c r="B59" t="s">
        <v>14</v>
      </c>
      <c r="C59" t="s">
        <v>15</v>
      </c>
      <c r="D59">
        <v>2022</v>
      </c>
      <c r="E59">
        <f>"065"</f>
        <v>0</v>
      </c>
      <c r="F59" t="s">
        <v>73</v>
      </c>
      <c r="G59">
        <v>5528</v>
      </c>
      <c r="H59">
        <v>363</v>
      </c>
      <c r="I59">
        <v>5891</v>
      </c>
      <c r="J59">
        <v>227738428</v>
      </c>
      <c r="K59">
        <v>38659</v>
      </c>
      <c r="L59">
        <v>645475</v>
      </c>
      <c r="M59">
        <v>645475</v>
      </c>
      <c r="N59">
        <v>117</v>
      </c>
    </row>
    <row r="60" spans="1:14">
      <c r="A60">
        <v>59</v>
      </c>
      <c r="B60" t="s">
        <v>14</v>
      </c>
      <c r="C60" t="s">
        <v>15</v>
      </c>
      <c r="D60">
        <v>2022</v>
      </c>
      <c r="E60">
        <f>"066"</f>
        <v>0</v>
      </c>
      <c r="F60" t="s">
        <v>74</v>
      </c>
      <c r="G60">
        <v>1335</v>
      </c>
      <c r="H60">
        <v>111</v>
      </c>
      <c r="I60">
        <v>1446</v>
      </c>
      <c r="J60">
        <v>48122222</v>
      </c>
      <c r="K60">
        <v>33280</v>
      </c>
      <c r="L60">
        <v>47499</v>
      </c>
      <c r="M60">
        <v>48365</v>
      </c>
      <c r="N60">
        <v>36</v>
      </c>
    </row>
    <row r="61" spans="1:14">
      <c r="A61">
        <v>60</v>
      </c>
      <c r="B61" t="s">
        <v>14</v>
      </c>
      <c r="C61" t="s">
        <v>15</v>
      </c>
      <c r="D61">
        <v>2022</v>
      </c>
      <c r="E61">
        <f>"067"</f>
        <v>0</v>
      </c>
      <c r="F61" t="s">
        <v>75</v>
      </c>
      <c r="G61">
        <v>3723</v>
      </c>
      <c r="H61">
        <v>273</v>
      </c>
      <c r="I61">
        <v>3996</v>
      </c>
      <c r="J61">
        <v>137411538</v>
      </c>
      <c r="K61">
        <v>34387</v>
      </c>
      <c r="L61">
        <v>127146</v>
      </c>
      <c r="M61">
        <v>129101</v>
      </c>
      <c r="N61">
        <v>35</v>
      </c>
    </row>
    <row r="62" spans="1:14">
      <c r="A62">
        <v>61</v>
      </c>
      <c r="B62" t="s">
        <v>14</v>
      </c>
      <c r="C62" t="s">
        <v>15</v>
      </c>
      <c r="D62">
        <v>2022</v>
      </c>
      <c r="E62">
        <f>"068"</f>
        <v>0</v>
      </c>
      <c r="F62" t="s">
        <v>76</v>
      </c>
      <c r="G62">
        <v>4129</v>
      </c>
      <c r="H62">
        <v>475</v>
      </c>
      <c r="I62">
        <v>4604</v>
      </c>
      <c r="J62">
        <v>238179105</v>
      </c>
      <c r="K62">
        <v>51733</v>
      </c>
      <c r="L62">
        <v>255672</v>
      </c>
      <c r="M62">
        <v>255606</v>
      </c>
      <c r="N62">
        <v>62</v>
      </c>
    </row>
    <row r="63" spans="1:14">
      <c r="A63">
        <v>62</v>
      </c>
      <c r="B63" t="s">
        <v>14</v>
      </c>
      <c r="C63" t="s">
        <v>15</v>
      </c>
      <c r="D63">
        <v>2022</v>
      </c>
      <c r="E63">
        <f>"069"</f>
        <v>0</v>
      </c>
      <c r="F63" t="s">
        <v>77</v>
      </c>
      <c r="G63">
        <v>26939</v>
      </c>
      <c r="H63">
        <v>1347</v>
      </c>
      <c r="I63">
        <v>28285</v>
      </c>
      <c r="J63">
        <v>1421942141</v>
      </c>
      <c r="K63">
        <v>50272</v>
      </c>
      <c r="L63">
        <v>2938971</v>
      </c>
      <c r="M63">
        <v>2929566</v>
      </c>
      <c r="N63">
        <v>109</v>
      </c>
    </row>
    <row r="64" spans="1:14">
      <c r="A64">
        <v>63</v>
      </c>
      <c r="B64" t="s">
        <v>14</v>
      </c>
      <c r="C64" t="s">
        <v>15</v>
      </c>
      <c r="D64">
        <v>2022</v>
      </c>
      <c r="E64">
        <f>"070"</f>
        <v>0</v>
      </c>
      <c r="F64" t="s">
        <v>78</v>
      </c>
      <c r="G64">
        <v>1463</v>
      </c>
      <c r="H64">
        <v>218</v>
      </c>
      <c r="I64">
        <v>1681</v>
      </c>
      <c r="J64">
        <v>53116671</v>
      </c>
      <c r="K64">
        <v>31598</v>
      </c>
      <c r="L64">
        <v>38815</v>
      </c>
      <c r="M64">
        <v>38815</v>
      </c>
      <c r="N64">
        <v>27</v>
      </c>
    </row>
    <row r="65" spans="1:14">
      <c r="A65">
        <v>64</v>
      </c>
      <c r="B65" t="s">
        <v>14</v>
      </c>
      <c r="C65" t="s">
        <v>15</v>
      </c>
      <c r="D65">
        <v>2022</v>
      </c>
      <c r="E65">
        <f>"071"</f>
        <v>0</v>
      </c>
      <c r="F65" t="s">
        <v>79</v>
      </c>
      <c r="G65">
        <v>8579</v>
      </c>
      <c r="H65">
        <v>500</v>
      </c>
      <c r="I65">
        <v>9079</v>
      </c>
      <c r="J65">
        <v>667947632</v>
      </c>
      <c r="K65">
        <v>73571</v>
      </c>
      <c r="L65">
        <v>2958439</v>
      </c>
      <c r="M65">
        <v>2958360</v>
      </c>
      <c r="N65">
        <v>345</v>
      </c>
    </row>
    <row r="66" spans="1:14">
      <c r="A66">
        <v>65</v>
      </c>
      <c r="B66" t="s">
        <v>14</v>
      </c>
      <c r="C66" t="s">
        <v>15</v>
      </c>
      <c r="D66">
        <v>2022</v>
      </c>
      <c r="E66">
        <f>"072"</f>
        <v>0</v>
      </c>
      <c r="F66" t="s">
        <v>80</v>
      </c>
      <c r="G66">
        <v>2473</v>
      </c>
      <c r="H66">
        <v>319</v>
      </c>
      <c r="I66">
        <v>2791</v>
      </c>
      <c r="J66">
        <v>82223986</v>
      </c>
      <c r="K66">
        <v>29460</v>
      </c>
      <c r="L66">
        <v>193336</v>
      </c>
      <c r="M66">
        <v>193336</v>
      </c>
      <c r="N66">
        <v>78</v>
      </c>
    </row>
    <row r="67" spans="1:14">
      <c r="A67">
        <v>66</v>
      </c>
      <c r="B67" t="s">
        <v>14</v>
      </c>
      <c r="C67" t="s">
        <v>15</v>
      </c>
      <c r="D67">
        <v>2022</v>
      </c>
      <c r="E67">
        <f>"073"</f>
        <v>0</v>
      </c>
      <c r="F67" t="s">
        <v>81</v>
      </c>
      <c r="G67">
        <v>8150</v>
      </c>
      <c r="H67">
        <v>1220</v>
      </c>
      <c r="I67">
        <v>9370</v>
      </c>
      <c r="J67">
        <v>389675137</v>
      </c>
      <c r="K67">
        <v>41588</v>
      </c>
      <c r="L67">
        <v>1036007</v>
      </c>
      <c r="M67">
        <v>1058194</v>
      </c>
      <c r="N67">
        <v>130</v>
      </c>
    </row>
    <row r="68" spans="1:14">
      <c r="A68">
        <v>67</v>
      </c>
      <c r="B68" t="s">
        <v>14</v>
      </c>
      <c r="C68" t="s">
        <v>15</v>
      </c>
      <c r="D68">
        <v>2022</v>
      </c>
      <c r="E68">
        <f>"074"</f>
        <v>0</v>
      </c>
      <c r="F68" t="s">
        <v>82</v>
      </c>
      <c r="G68">
        <v>7128</v>
      </c>
      <c r="H68">
        <v>426</v>
      </c>
      <c r="I68">
        <v>7554</v>
      </c>
      <c r="J68">
        <v>264926283</v>
      </c>
      <c r="K68">
        <v>35071</v>
      </c>
      <c r="L68">
        <v>532529</v>
      </c>
      <c r="M68">
        <v>532529</v>
      </c>
      <c r="N68">
        <v>75</v>
      </c>
    </row>
    <row r="69" spans="1:14">
      <c r="A69">
        <v>68</v>
      </c>
      <c r="B69" t="s">
        <v>14</v>
      </c>
      <c r="C69" t="s">
        <v>15</v>
      </c>
      <c r="D69">
        <v>2022</v>
      </c>
      <c r="E69">
        <f>"075"</f>
        <v>0</v>
      </c>
      <c r="F69" t="s">
        <v>83</v>
      </c>
      <c r="G69">
        <v>5034</v>
      </c>
      <c r="H69">
        <v>530</v>
      </c>
      <c r="I69">
        <v>5564</v>
      </c>
      <c r="J69">
        <v>275313221</v>
      </c>
      <c r="K69">
        <v>49481</v>
      </c>
      <c r="L69">
        <v>823905</v>
      </c>
      <c r="M69">
        <v>830605</v>
      </c>
      <c r="N69">
        <v>165</v>
      </c>
    </row>
    <row r="70" spans="1:14">
      <c r="A70">
        <v>69</v>
      </c>
      <c r="B70" t="s">
        <v>14</v>
      </c>
      <c r="C70" t="s">
        <v>15</v>
      </c>
      <c r="D70">
        <v>2022</v>
      </c>
      <c r="E70">
        <f>"076"</f>
        <v>0</v>
      </c>
      <c r="F70" t="s">
        <v>84</v>
      </c>
      <c r="G70">
        <v>1232</v>
      </c>
      <c r="H70">
        <v>150</v>
      </c>
      <c r="I70">
        <v>1382</v>
      </c>
      <c r="J70">
        <v>63523081</v>
      </c>
      <c r="K70">
        <v>45965</v>
      </c>
      <c r="L70">
        <v>55058</v>
      </c>
      <c r="M70">
        <v>65264</v>
      </c>
      <c r="N70">
        <v>53</v>
      </c>
    </row>
    <row r="71" spans="1:14">
      <c r="A71">
        <v>70</v>
      </c>
      <c r="B71" t="s">
        <v>14</v>
      </c>
      <c r="C71" t="s">
        <v>15</v>
      </c>
      <c r="D71">
        <v>2022</v>
      </c>
      <c r="E71">
        <f>"077"</f>
        <v>0</v>
      </c>
      <c r="F71" t="s">
        <v>85</v>
      </c>
      <c r="G71">
        <v>7374</v>
      </c>
      <c r="H71">
        <v>895</v>
      </c>
      <c r="I71">
        <v>8269</v>
      </c>
      <c r="J71">
        <v>451737111</v>
      </c>
      <c r="K71">
        <v>54630</v>
      </c>
      <c r="L71">
        <v>890546</v>
      </c>
      <c r="M71">
        <v>890546</v>
      </c>
      <c r="N71">
        <v>121</v>
      </c>
    </row>
    <row r="72" spans="1:14">
      <c r="A72">
        <v>71</v>
      </c>
      <c r="B72" t="s">
        <v>14</v>
      </c>
      <c r="C72" t="s">
        <v>15</v>
      </c>
      <c r="D72">
        <v>2022</v>
      </c>
      <c r="E72">
        <f>"079"</f>
        <v>0</v>
      </c>
      <c r="F72" t="s">
        <v>86</v>
      </c>
      <c r="G72">
        <v>1590</v>
      </c>
      <c r="H72">
        <v>174</v>
      </c>
      <c r="I72">
        <v>1764</v>
      </c>
      <c r="J72">
        <v>47440471</v>
      </c>
      <c r="K72">
        <v>26894</v>
      </c>
      <c r="L72">
        <v>45227</v>
      </c>
      <c r="M72">
        <v>47090</v>
      </c>
      <c r="N72">
        <v>30</v>
      </c>
    </row>
    <row r="73" spans="1:14">
      <c r="A73">
        <v>72</v>
      </c>
      <c r="B73" t="s">
        <v>14</v>
      </c>
      <c r="C73" t="s">
        <v>15</v>
      </c>
      <c r="D73">
        <v>2022</v>
      </c>
      <c r="E73">
        <f>"080"</f>
        <v>0</v>
      </c>
      <c r="F73" t="s">
        <v>87</v>
      </c>
      <c r="G73">
        <v>14926</v>
      </c>
      <c r="H73">
        <v>1813</v>
      </c>
      <c r="I73">
        <v>16739</v>
      </c>
      <c r="J73">
        <v>788915044</v>
      </c>
      <c r="K73">
        <v>47130</v>
      </c>
      <c r="L73">
        <v>1598454</v>
      </c>
      <c r="M73">
        <v>1598454</v>
      </c>
      <c r="N73">
        <v>107</v>
      </c>
    </row>
    <row r="74" spans="1:14">
      <c r="A74">
        <v>73</v>
      </c>
      <c r="B74" t="s">
        <v>14</v>
      </c>
      <c r="C74" t="s">
        <v>15</v>
      </c>
      <c r="D74">
        <v>2022</v>
      </c>
      <c r="E74">
        <f>"081"</f>
        <v>0</v>
      </c>
      <c r="F74" t="s">
        <v>88</v>
      </c>
      <c r="G74">
        <v>3706</v>
      </c>
      <c r="H74">
        <v>812</v>
      </c>
      <c r="I74">
        <v>4518</v>
      </c>
      <c r="J74">
        <v>187975506</v>
      </c>
      <c r="K74">
        <v>41606</v>
      </c>
      <c r="L74">
        <v>322574</v>
      </c>
      <c r="M74">
        <v>326291</v>
      </c>
      <c r="N74">
        <v>88</v>
      </c>
    </row>
    <row r="75" spans="1:14">
      <c r="A75">
        <v>74</v>
      </c>
      <c r="B75" t="s">
        <v>14</v>
      </c>
      <c r="C75" t="s">
        <v>15</v>
      </c>
      <c r="D75">
        <v>2022</v>
      </c>
      <c r="E75">
        <f>"083"</f>
        <v>0</v>
      </c>
      <c r="F75" t="s">
        <v>89</v>
      </c>
      <c r="G75">
        <v>10069</v>
      </c>
      <c r="H75">
        <v>1230</v>
      </c>
      <c r="I75">
        <v>11299</v>
      </c>
      <c r="J75">
        <v>476677227</v>
      </c>
      <c r="K75">
        <v>42188</v>
      </c>
      <c r="L75">
        <v>789235</v>
      </c>
      <c r="M75">
        <v>793935</v>
      </c>
      <c r="N75">
        <v>79</v>
      </c>
    </row>
    <row r="76" spans="1:14">
      <c r="A76">
        <v>75</v>
      </c>
      <c r="B76" t="s">
        <v>14</v>
      </c>
      <c r="C76" t="s">
        <v>15</v>
      </c>
      <c r="D76">
        <v>2022</v>
      </c>
      <c r="E76">
        <f>"084"</f>
        <v>0</v>
      </c>
      <c r="F76" t="s">
        <v>90</v>
      </c>
      <c r="G76">
        <v>25706</v>
      </c>
      <c r="H76">
        <v>3699</v>
      </c>
      <c r="I76">
        <v>29404</v>
      </c>
      <c r="J76">
        <v>1245695682</v>
      </c>
      <c r="K76">
        <v>42365</v>
      </c>
      <c r="L76">
        <v>5524366</v>
      </c>
      <c r="M76">
        <v>5497857</v>
      </c>
      <c r="N76">
        <v>214</v>
      </c>
    </row>
    <row r="77" spans="1:14">
      <c r="A77">
        <v>76</v>
      </c>
      <c r="B77" t="s">
        <v>14</v>
      </c>
      <c r="C77" t="s">
        <v>15</v>
      </c>
      <c r="D77">
        <v>2022</v>
      </c>
      <c r="E77">
        <f>"085"</f>
        <v>0</v>
      </c>
      <c r="F77" t="s">
        <v>91</v>
      </c>
      <c r="G77">
        <v>18489</v>
      </c>
      <c r="H77">
        <v>1631</v>
      </c>
      <c r="I77">
        <v>20119</v>
      </c>
      <c r="J77">
        <v>1006548422</v>
      </c>
      <c r="K77">
        <v>50030</v>
      </c>
      <c r="L77">
        <v>2064212</v>
      </c>
      <c r="M77">
        <v>2132481</v>
      </c>
      <c r="N77">
        <v>115</v>
      </c>
    </row>
    <row r="78" spans="1:14">
      <c r="A78">
        <v>77</v>
      </c>
      <c r="B78" t="s">
        <v>14</v>
      </c>
      <c r="C78" t="s">
        <v>15</v>
      </c>
      <c r="D78">
        <v>2022</v>
      </c>
      <c r="E78">
        <f>"086"</f>
        <v>0</v>
      </c>
      <c r="F78" t="s">
        <v>92</v>
      </c>
      <c r="G78">
        <v>4777</v>
      </c>
      <c r="H78">
        <v>479</v>
      </c>
      <c r="I78">
        <v>5256</v>
      </c>
      <c r="J78">
        <v>147381060</v>
      </c>
      <c r="K78">
        <v>28041</v>
      </c>
      <c r="L78">
        <v>260833</v>
      </c>
      <c r="M78">
        <v>260833</v>
      </c>
      <c r="N78">
        <v>55</v>
      </c>
    </row>
    <row r="79" spans="1:14">
      <c r="A79">
        <v>78</v>
      </c>
      <c r="B79" t="s">
        <v>14</v>
      </c>
      <c r="C79" t="s">
        <v>15</v>
      </c>
      <c r="D79">
        <v>2022</v>
      </c>
      <c r="E79">
        <f>"087"</f>
        <v>0</v>
      </c>
      <c r="F79" t="s">
        <v>93</v>
      </c>
      <c r="G79">
        <v>1172</v>
      </c>
      <c r="H79">
        <v>226</v>
      </c>
      <c r="I79">
        <v>1398</v>
      </c>
      <c r="J79">
        <v>31719184</v>
      </c>
      <c r="K79">
        <v>22689</v>
      </c>
      <c r="L79">
        <v>23756</v>
      </c>
      <c r="M79">
        <v>23756</v>
      </c>
      <c r="N79">
        <v>20</v>
      </c>
    </row>
    <row r="80" spans="1:14">
      <c r="A80">
        <v>79</v>
      </c>
      <c r="B80" t="s">
        <v>14</v>
      </c>
      <c r="C80" t="s">
        <v>15</v>
      </c>
      <c r="D80">
        <v>2022</v>
      </c>
      <c r="E80">
        <f>"088"</f>
        <v>0</v>
      </c>
      <c r="F80" t="s">
        <v>94</v>
      </c>
      <c r="G80">
        <v>454</v>
      </c>
      <c r="H80">
        <v>82</v>
      </c>
      <c r="I80">
        <v>536</v>
      </c>
      <c r="J80">
        <v>13964597</v>
      </c>
      <c r="K80">
        <v>26053</v>
      </c>
      <c r="L80">
        <v>9713</v>
      </c>
      <c r="M80">
        <v>9713</v>
      </c>
      <c r="N80">
        <v>21</v>
      </c>
    </row>
    <row r="81" spans="1:14">
      <c r="A81">
        <v>80</v>
      </c>
      <c r="B81" t="s">
        <v>14</v>
      </c>
      <c r="C81" t="s">
        <v>15</v>
      </c>
      <c r="D81">
        <v>2022</v>
      </c>
      <c r="E81">
        <f>"089"</f>
        <v>0</v>
      </c>
      <c r="F81" t="s">
        <v>95</v>
      </c>
      <c r="G81">
        <v>7623</v>
      </c>
      <c r="H81">
        <v>723</v>
      </c>
      <c r="I81">
        <v>8345</v>
      </c>
      <c r="J81">
        <v>403967466</v>
      </c>
      <c r="K81">
        <v>48408</v>
      </c>
      <c r="L81">
        <v>1105520</v>
      </c>
      <c r="M81">
        <v>1125629</v>
      </c>
      <c r="N81">
        <v>148</v>
      </c>
    </row>
    <row r="82" spans="1:14">
      <c r="A82">
        <v>81</v>
      </c>
      <c r="B82" t="s">
        <v>14</v>
      </c>
      <c r="C82" t="s">
        <v>15</v>
      </c>
      <c r="D82">
        <v>2022</v>
      </c>
      <c r="E82">
        <f>"090"</f>
        <v>0</v>
      </c>
      <c r="F82" t="s">
        <v>96</v>
      </c>
      <c r="G82">
        <v>9675</v>
      </c>
      <c r="H82">
        <v>1334</v>
      </c>
      <c r="I82">
        <v>11009</v>
      </c>
      <c r="J82">
        <v>337714365</v>
      </c>
      <c r="K82">
        <v>30676</v>
      </c>
      <c r="L82">
        <v>901569</v>
      </c>
      <c r="M82">
        <v>896879</v>
      </c>
      <c r="N82">
        <v>93</v>
      </c>
    </row>
    <row r="83" spans="1:14">
      <c r="A83">
        <v>82</v>
      </c>
      <c r="B83" t="s">
        <v>14</v>
      </c>
      <c r="C83" t="s">
        <v>15</v>
      </c>
      <c r="D83">
        <v>2022</v>
      </c>
      <c r="E83">
        <f>"091"</f>
        <v>0</v>
      </c>
      <c r="F83" t="s">
        <v>97</v>
      </c>
      <c r="G83">
        <v>2084</v>
      </c>
      <c r="H83">
        <v>208</v>
      </c>
      <c r="I83">
        <v>2292</v>
      </c>
      <c r="J83">
        <v>91428563</v>
      </c>
      <c r="K83">
        <v>39890</v>
      </c>
      <c r="L83">
        <v>149650</v>
      </c>
      <c r="M83">
        <v>149650</v>
      </c>
      <c r="N83">
        <v>72</v>
      </c>
    </row>
    <row r="84" spans="1:14">
      <c r="A84">
        <v>83</v>
      </c>
      <c r="B84" t="s">
        <v>14</v>
      </c>
      <c r="C84" t="s">
        <v>15</v>
      </c>
      <c r="D84">
        <v>2022</v>
      </c>
      <c r="E84">
        <f>"092"</f>
        <v>0</v>
      </c>
      <c r="F84" t="s">
        <v>98</v>
      </c>
      <c r="G84">
        <v>1993</v>
      </c>
      <c r="H84">
        <v>243</v>
      </c>
      <c r="I84">
        <v>2236</v>
      </c>
      <c r="J84">
        <v>85577776</v>
      </c>
      <c r="K84">
        <v>38273</v>
      </c>
      <c r="L84">
        <v>154739</v>
      </c>
      <c r="M84">
        <v>154739</v>
      </c>
      <c r="N84">
        <v>78</v>
      </c>
    </row>
    <row r="85" spans="1:14">
      <c r="A85">
        <v>84</v>
      </c>
      <c r="B85" t="s">
        <v>14</v>
      </c>
      <c r="C85" t="s">
        <v>15</v>
      </c>
      <c r="D85">
        <v>2022</v>
      </c>
      <c r="E85">
        <f>"093"</f>
        <v>0</v>
      </c>
      <c r="F85" t="s">
        <v>99</v>
      </c>
      <c r="G85">
        <v>2047</v>
      </c>
      <c r="H85">
        <v>233</v>
      </c>
      <c r="I85">
        <v>2280</v>
      </c>
      <c r="J85">
        <v>71654458</v>
      </c>
      <c r="K85">
        <v>31427</v>
      </c>
      <c r="L85">
        <v>153989</v>
      </c>
      <c r="M85">
        <v>153879</v>
      </c>
      <c r="N85">
        <v>75</v>
      </c>
    </row>
    <row r="86" spans="1:14">
      <c r="A86">
        <v>85</v>
      </c>
      <c r="B86" t="s">
        <v>14</v>
      </c>
      <c r="C86" t="s">
        <v>15</v>
      </c>
      <c r="D86">
        <v>2022</v>
      </c>
      <c r="E86">
        <f>"094"</f>
        <v>0</v>
      </c>
      <c r="F86" t="s">
        <v>100</v>
      </c>
      <c r="G86">
        <v>5859</v>
      </c>
      <c r="H86">
        <v>476</v>
      </c>
      <c r="I86">
        <v>6335</v>
      </c>
      <c r="J86">
        <v>253540100</v>
      </c>
      <c r="K86">
        <v>40022</v>
      </c>
      <c r="L86">
        <v>567133</v>
      </c>
      <c r="M86">
        <v>578210</v>
      </c>
      <c r="N86">
        <v>99</v>
      </c>
    </row>
    <row r="87" spans="1:14">
      <c r="A87">
        <v>86</v>
      </c>
      <c r="B87" t="s">
        <v>14</v>
      </c>
      <c r="C87" t="s">
        <v>15</v>
      </c>
      <c r="D87">
        <v>2022</v>
      </c>
      <c r="E87">
        <f>"095"</f>
        <v>0</v>
      </c>
      <c r="F87" t="s">
        <v>101</v>
      </c>
      <c r="G87">
        <v>3964</v>
      </c>
      <c r="H87">
        <v>376</v>
      </c>
      <c r="I87">
        <v>4340</v>
      </c>
      <c r="J87">
        <v>199358336</v>
      </c>
      <c r="K87">
        <v>45935</v>
      </c>
      <c r="L87">
        <v>258610</v>
      </c>
      <c r="M87">
        <v>261440</v>
      </c>
      <c r="N87">
        <v>66</v>
      </c>
    </row>
    <row r="88" spans="1:14">
      <c r="A88">
        <v>87</v>
      </c>
      <c r="B88" t="s">
        <v>14</v>
      </c>
      <c r="C88" t="s">
        <v>15</v>
      </c>
      <c r="D88">
        <v>2022</v>
      </c>
      <c r="E88">
        <f>"096"</f>
        <v>0</v>
      </c>
      <c r="F88" t="s">
        <v>102</v>
      </c>
      <c r="G88">
        <v>12119</v>
      </c>
      <c r="H88">
        <v>1021</v>
      </c>
      <c r="I88">
        <v>13140</v>
      </c>
      <c r="J88">
        <v>410280466</v>
      </c>
      <c r="K88">
        <v>31224</v>
      </c>
      <c r="L88">
        <v>762655</v>
      </c>
      <c r="M88">
        <v>787831</v>
      </c>
      <c r="N88">
        <v>65</v>
      </c>
    </row>
    <row r="89" spans="1:14">
      <c r="A89">
        <v>88</v>
      </c>
      <c r="B89" t="s">
        <v>14</v>
      </c>
      <c r="C89" t="s">
        <v>15</v>
      </c>
      <c r="D89">
        <v>2022</v>
      </c>
      <c r="E89">
        <f>"097"</f>
        <v>0</v>
      </c>
      <c r="F89" t="s">
        <v>103</v>
      </c>
      <c r="G89">
        <v>2543</v>
      </c>
      <c r="H89">
        <v>303</v>
      </c>
      <c r="I89">
        <v>2846</v>
      </c>
      <c r="J89">
        <v>125359469</v>
      </c>
      <c r="K89">
        <v>44048</v>
      </c>
      <c r="L89">
        <v>311585</v>
      </c>
      <c r="M89">
        <v>311585</v>
      </c>
      <c r="N89">
        <v>123</v>
      </c>
    </row>
    <row r="90" spans="1:14">
      <c r="A90">
        <v>89</v>
      </c>
      <c r="B90" t="s">
        <v>14</v>
      </c>
      <c r="C90" t="s">
        <v>15</v>
      </c>
      <c r="D90">
        <v>2022</v>
      </c>
      <c r="E90">
        <f>"901"</f>
        <v>0</v>
      </c>
      <c r="F90" t="s">
        <v>104</v>
      </c>
      <c r="G90">
        <v>10970</v>
      </c>
      <c r="H90">
        <v>537</v>
      </c>
      <c r="I90">
        <v>11507</v>
      </c>
      <c r="J90">
        <v>598756105</v>
      </c>
      <c r="K90">
        <v>52034</v>
      </c>
      <c r="L90">
        <v>1668346</v>
      </c>
      <c r="M90">
        <v>1664109</v>
      </c>
      <c r="N90">
        <v>152</v>
      </c>
    </row>
    <row r="91" spans="1:14">
      <c r="A91">
        <v>90</v>
      </c>
      <c r="B91" t="s">
        <v>14</v>
      </c>
      <c r="C91" t="s">
        <v>15</v>
      </c>
      <c r="D91">
        <v>2022</v>
      </c>
      <c r="E91">
        <f>"902"</f>
        <v>0</v>
      </c>
      <c r="F91" t="s">
        <v>105</v>
      </c>
      <c r="G91">
        <v>26633</v>
      </c>
      <c r="H91">
        <v>2069</v>
      </c>
      <c r="I91">
        <v>28701</v>
      </c>
      <c r="J91">
        <v>1412027691</v>
      </c>
      <c r="K91">
        <v>49198</v>
      </c>
      <c r="L91">
        <v>4919943</v>
      </c>
      <c r="M91">
        <v>4908826</v>
      </c>
      <c r="N91">
        <v>184</v>
      </c>
    </row>
    <row r="92" spans="1:14">
      <c r="A92">
        <v>91</v>
      </c>
      <c r="B92" t="s">
        <v>14</v>
      </c>
      <c r="C92" t="s">
        <v>15</v>
      </c>
      <c r="D92">
        <v>2022</v>
      </c>
      <c r="E92">
        <f>"903"</f>
        <v>0</v>
      </c>
      <c r="F92" t="s">
        <v>106</v>
      </c>
      <c r="G92">
        <v>4393</v>
      </c>
      <c r="H92">
        <v>446</v>
      </c>
      <c r="I92">
        <v>4839</v>
      </c>
      <c r="J92">
        <v>385411984</v>
      </c>
      <c r="K92">
        <v>79647</v>
      </c>
      <c r="L92">
        <v>1497778</v>
      </c>
      <c r="M92">
        <v>1497778</v>
      </c>
      <c r="N92">
        <v>341</v>
      </c>
    </row>
    <row r="93" spans="1:14">
      <c r="A93">
        <v>92</v>
      </c>
      <c r="B93" t="s">
        <v>14</v>
      </c>
      <c r="C93" t="s">
        <v>15</v>
      </c>
      <c r="D93">
        <v>2022</v>
      </c>
      <c r="E93">
        <f>"904"</f>
        <v>0</v>
      </c>
      <c r="F93" t="s">
        <v>107</v>
      </c>
      <c r="G93">
        <v>7175</v>
      </c>
      <c r="H93">
        <v>700</v>
      </c>
      <c r="I93">
        <v>7875</v>
      </c>
      <c r="J93">
        <v>402092557</v>
      </c>
      <c r="K93">
        <v>51059</v>
      </c>
      <c r="L93">
        <v>1072676</v>
      </c>
      <c r="M93">
        <v>1072522</v>
      </c>
      <c r="N93">
        <v>149</v>
      </c>
    </row>
    <row r="94" spans="1:14">
      <c r="A94">
        <v>93</v>
      </c>
      <c r="B94" t="s">
        <v>14</v>
      </c>
      <c r="C94" t="s">
        <v>15</v>
      </c>
      <c r="D94">
        <v>2022</v>
      </c>
      <c r="E94">
        <f>"905"</f>
        <v>0</v>
      </c>
      <c r="F94" t="s">
        <v>108</v>
      </c>
      <c r="G94">
        <v>5991</v>
      </c>
      <c r="H94">
        <v>498</v>
      </c>
      <c r="I94">
        <v>6486</v>
      </c>
      <c r="J94">
        <v>542540193</v>
      </c>
      <c r="K94">
        <v>83648</v>
      </c>
      <c r="L94">
        <v>1410382</v>
      </c>
      <c r="M94">
        <v>1408717</v>
      </c>
      <c r="N94">
        <v>235</v>
      </c>
    </row>
    <row r="95" spans="1:14">
      <c r="A95">
        <v>94</v>
      </c>
      <c r="B95" t="s">
        <v>14</v>
      </c>
      <c r="C95" t="s">
        <v>15</v>
      </c>
      <c r="D95">
        <v>2022</v>
      </c>
      <c r="E95">
        <f>"906"</f>
        <v>0</v>
      </c>
      <c r="F95" t="s">
        <v>109</v>
      </c>
      <c r="G95">
        <v>1791</v>
      </c>
      <c r="H95">
        <v>152</v>
      </c>
      <c r="I95">
        <v>1943</v>
      </c>
      <c r="J95">
        <v>67145909</v>
      </c>
      <c r="K95">
        <v>34558</v>
      </c>
      <c r="L95">
        <v>198702</v>
      </c>
      <c r="M95">
        <v>198048</v>
      </c>
      <c r="N95">
        <v>111</v>
      </c>
    </row>
    <row r="96" spans="1:14">
      <c r="A96">
        <v>95</v>
      </c>
      <c r="B96" t="s">
        <v>14</v>
      </c>
      <c r="C96" t="s">
        <v>15</v>
      </c>
      <c r="D96">
        <v>2022</v>
      </c>
      <c r="E96">
        <f>"907"</f>
        <v>0</v>
      </c>
      <c r="F96" t="s">
        <v>110</v>
      </c>
      <c r="G96">
        <v>1112</v>
      </c>
      <c r="H96">
        <v>85</v>
      </c>
      <c r="I96">
        <v>1197</v>
      </c>
      <c r="J96">
        <v>38069733</v>
      </c>
      <c r="K96">
        <v>31804</v>
      </c>
      <c r="L96">
        <v>57182</v>
      </c>
      <c r="M96">
        <v>57182</v>
      </c>
      <c r="N96">
        <v>51</v>
      </c>
    </row>
    <row r="97" spans="1:14">
      <c r="A97">
        <v>96</v>
      </c>
      <c r="B97" t="s">
        <v>14</v>
      </c>
      <c r="C97" t="s">
        <v>15</v>
      </c>
      <c r="D97">
        <v>2022</v>
      </c>
      <c r="E97">
        <f>"908"</f>
        <v>0</v>
      </c>
      <c r="F97" t="s">
        <v>111</v>
      </c>
      <c r="G97">
        <v>738</v>
      </c>
      <c r="H97">
        <v>38</v>
      </c>
      <c r="I97">
        <v>776</v>
      </c>
      <c r="J97">
        <v>32459017</v>
      </c>
      <c r="K97">
        <v>41829</v>
      </c>
      <c r="L97">
        <v>59714</v>
      </c>
      <c r="M97">
        <v>59714</v>
      </c>
      <c r="N97">
        <v>81</v>
      </c>
    </row>
    <row r="98" spans="1:14">
      <c r="A98">
        <v>97</v>
      </c>
      <c r="B98" t="s">
        <v>14</v>
      </c>
      <c r="C98" t="s">
        <v>15</v>
      </c>
      <c r="D98">
        <v>2022</v>
      </c>
      <c r="E98">
        <f>"909"</f>
        <v>0</v>
      </c>
      <c r="F98" t="s">
        <v>112</v>
      </c>
      <c r="G98">
        <v>825</v>
      </c>
      <c r="H98">
        <v>63</v>
      </c>
      <c r="I98">
        <v>888</v>
      </c>
      <c r="J98">
        <v>28102354</v>
      </c>
      <c r="K98">
        <v>31647</v>
      </c>
      <c r="L98">
        <v>44797</v>
      </c>
      <c r="M98">
        <v>44797</v>
      </c>
      <c r="N98">
        <v>54</v>
      </c>
    </row>
    <row r="99" spans="1:14">
      <c r="A99">
        <v>98</v>
      </c>
      <c r="B99" t="s">
        <v>14</v>
      </c>
      <c r="C99" t="s">
        <v>15</v>
      </c>
      <c r="D99">
        <v>2022</v>
      </c>
      <c r="E99">
        <f>"910"</f>
        <v>0</v>
      </c>
      <c r="F99" t="s">
        <v>113</v>
      </c>
      <c r="G99">
        <v>4932</v>
      </c>
      <c r="H99">
        <v>218</v>
      </c>
      <c r="I99">
        <v>5150</v>
      </c>
      <c r="J99">
        <v>302521408</v>
      </c>
      <c r="K99">
        <v>58742</v>
      </c>
      <c r="L99">
        <v>945038</v>
      </c>
      <c r="M99">
        <v>951647</v>
      </c>
      <c r="N99">
        <v>193</v>
      </c>
    </row>
    <row r="100" spans="1:14">
      <c r="A100">
        <v>99</v>
      </c>
      <c r="B100" t="s">
        <v>14</v>
      </c>
      <c r="C100" t="s">
        <v>15</v>
      </c>
      <c r="D100">
        <v>2022</v>
      </c>
      <c r="E100">
        <f>"911"</f>
        <v>0</v>
      </c>
      <c r="F100" t="s">
        <v>114</v>
      </c>
      <c r="G100">
        <v>1035</v>
      </c>
      <c r="H100">
        <v>59</v>
      </c>
      <c r="I100">
        <v>1094</v>
      </c>
      <c r="J100">
        <v>36038627</v>
      </c>
      <c r="K100">
        <v>32942</v>
      </c>
      <c r="L100">
        <v>89839</v>
      </c>
      <c r="M100">
        <v>89839</v>
      </c>
      <c r="N100">
        <v>87</v>
      </c>
    </row>
    <row r="101" spans="1:14">
      <c r="A101">
        <v>100</v>
      </c>
      <c r="B101" t="s">
        <v>14</v>
      </c>
      <c r="C101" t="s">
        <v>15</v>
      </c>
      <c r="D101">
        <v>2022</v>
      </c>
      <c r="E101">
        <f>"912"</f>
        <v>0</v>
      </c>
      <c r="F101" t="s">
        <v>115</v>
      </c>
      <c r="G101">
        <v>3335</v>
      </c>
      <c r="H101">
        <v>155</v>
      </c>
      <c r="I101">
        <v>3490</v>
      </c>
      <c r="J101">
        <v>142964654</v>
      </c>
      <c r="K101">
        <v>40964</v>
      </c>
      <c r="L101">
        <v>528786</v>
      </c>
      <c r="M101">
        <v>528569</v>
      </c>
      <c r="N101">
        <v>158</v>
      </c>
    </row>
    <row r="102" spans="1:14">
      <c r="A102">
        <v>101</v>
      </c>
      <c r="B102" t="s">
        <v>14</v>
      </c>
      <c r="C102" t="s">
        <v>15</v>
      </c>
      <c r="D102">
        <v>2022</v>
      </c>
      <c r="E102">
        <f>"914"</f>
        <v>0</v>
      </c>
      <c r="F102" t="s">
        <v>116</v>
      </c>
      <c r="G102">
        <v>968</v>
      </c>
      <c r="H102">
        <v>105</v>
      </c>
      <c r="I102">
        <v>1073</v>
      </c>
      <c r="J102">
        <v>28546924</v>
      </c>
      <c r="K102">
        <v>26605</v>
      </c>
      <c r="L102">
        <v>37718</v>
      </c>
      <c r="M102">
        <v>37321</v>
      </c>
      <c r="N102">
        <v>39</v>
      </c>
    </row>
    <row r="103" spans="1:14">
      <c r="A103">
        <v>102</v>
      </c>
      <c r="B103" t="s">
        <v>14</v>
      </c>
      <c r="C103" t="s">
        <v>15</v>
      </c>
      <c r="D103">
        <v>2022</v>
      </c>
      <c r="E103">
        <f>"915"</f>
        <v>0</v>
      </c>
      <c r="F103" t="s">
        <v>117</v>
      </c>
      <c r="G103">
        <v>1002</v>
      </c>
      <c r="H103">
        <v>89</v>
      </c>
      <c r="I103">
        <v>1091</v>
      </c>
      <c r="J103">
        <v>39061367</v>
      </c>
      <c r="K103">
        <v>35803</v>
      </c>
      <c r="L103">
        <v>46654</v>
      </c>
      <c r="M103">
        <v>46654</v>
      </c>
      <c r="N103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2026-06-22T13:05:24Z</dcterms:created>
  <dcterms:modified xsi:type="dcterms:W3CDTF">2026-06-22T13:05:24Z</dcterms:modified>
</cp:coreProperties>
</file>